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2760" windowWidth="3975" windowHeight="6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<sst xmlns="http://schemas.openxmlformats.org/spreadsheetml/2006/main" count="186" uniqueCount="104">
  <si>
    <t>RIDER</t>
  </si>
  <si>
    <t>Place</t>
  </si>
  <si>
    <t>CLASS:</t>
  </si>
  <si>
    <t>No</t>
  </si>
  <si>
    <t>WHITE HOUSE FARM Equestrian</t>
  </si>
  <si>
    <t>Jumping Penalties</t>
  </si>
  <si>
    <t>Time Taken</t>
  </si>
  <si>
    <t>Time Penalties</t>
  </si>
  <si>
    <t>TOTAL</t>
  </si>
  <si>
    <t>HORSE/PONY</t>
  </si>
  <si>
    <t>Optimum Time:</t>
  </si>
  <si>
    <t>Time</t>
  </si>
  <si>
    <t>Section</t>
  </si>
  <si>
    <t xml:space="preserve">  80cm Pairs</t>
  </si>
  <si>
    <t>Change to individuals</t>
  </si>
  <si>
    <t>Skippy</t>
  </si>
  <si>
    <t>Hayley</t>
  </si>
  <si>
    <t>Burton</t>
  </si>
  <si>
    <t>Amy</t>
  </si>
  <si>
    <t>Cuffestown Black Beauty</t>
  </si>
  <si>
    <t>Laura</t>
  </si>
  <si>
    <t>Bee</t>
  </si>
  <si>
    <t>Final Legacy</t>
  </si>
  <si>
    <t>Hannah</t>
  </si>
  <si>
    <t>Furnell</t>
  </si>
  <si>
    <t>Course Change</t>
  </si>
  <si>
    <t>to 90cm</t>
  </si>
  <si>
    <t xml:space="preserve"> </t>
  </si>
  <si>
    <t>Cooper</t>
  </si>
  <si>
    <t>Hunter Trial - Sunday 29th October 2023</t>
  </si>
  <si>
    <t>Farmer Flynn / Gemster</t>
  </si>
  <si>
    <t>Claire / Samantha</t>
  </si>
  <si>
    <t>Tunnard / Greenland</t>
  </si>
  <si>
    <t>Cuffstown Black Beauty / Final Legacy</t>
  </si>
  <si>
    <t>Laura / Hannah</t>
  </si>
  <si>
    <t>Bee / Furnell</t>
  </si>
  <si>
    <t>Barbara / Carolyn</t>
  </si>
  <si>
    <t>Ellis / Thomas</t>
  </si>
  <si>
    <t>Bentley / Delfan Albert</t>
  </si>
  <si>
    <t>Lynwood Lass / Bruno</t>
  </si>
  <si>
    <t>Polly / Aaliyah</t>
  </si>
  <si>
    <t>Harrison /           Bowers-Carter</t>
  </si>
  <si>
    <t>Rebel Cyfle / Chillout Attraction</t>
  </si>
  <si>
    <t>Dawn / Amy</t>
  </si>
  <si>
    <t>Lock / Lock</t>
  </si>
  <si>
    <t>Jasper / Mr Darcy</t>
  </si>
  <si>
    <t>Shaunie / Karla</t>
  </si>
  <si>
    <t>Blore / Wright</t>
  </si>
  <si>
    <t>Helen / Jade</t>
  </si>
  <si>
    <t>Westall / Lawson</t>
  </si>
  <si>
    <t>Harvey's Lad / Dino S</t>
  </si>
  <si>
    <t>Flame Tree / Capri</t>
  </si>
  <si>
    <t>Lucy / Lizzie</t>
  </si>
  <si>
    <t>Woodward / Baugh</t>
  </si>
  <si>
    <t xml:space="preserve">  80cm Individuals (Jnr)</t>
  </si>
  <si>
    <t>Jnr</t>
  </si>
  <si>
    <t xml:space="preserve">  80cm Individuals (Snr)</t>
  </si>
  <si>
    <t>Snr</t>
  </si>
  <si>
    <t>Big Mac</t>
  </si>
  <si>
    <t>Fenella</t>
  </si>
  <si>
    <t>Walker-Harris</t>
  </si>
  <si>
    <t>Mambo</t>
  </si>
  <si>
    <t>Jess</t>
  </si>
  <si>
    <t>Abell</t>
  </si>
  <si>
    <t>Horse Shaped Cow</t>
  </si>
  <si>
    <t>Lola</t>
  </si>
  <si>
    <t>Wood</t>
  </si>
  <si>
    <t>Yogie</t>
  </si>
  <si>
    <t>Evie</t>
  </si>
  <si>
    <t>Rammano Top Spot</t>
  </si>
  <si>
    <t>Easy Peasy</t>
  </si>
  <si>
    <t>Vic</t>
  </si>
  <si>
    <t>Brant</t>
  </si>
  <si>
    <t>Bruno</t>
  </si>
  <si>
    <t>Rebel Cyfle</t>
  </si>
  <si>
    <t>Dawn</t>
  </si>
  <si>
    <t>Lock</t>
  </si>
  <si>
    <t>Aaliyah</t>
  </si>
  <si>
    <t>Bowers-Carter</t>
  </si>
  <si>
    <t>Paintball Pow Wow</t>
  </si>
  <si>
    <t>Beth</t>
  </si>
  <si>
    <t>Fewings</t>
  </si>
  <si>
    <t>Lynwood Lass</t>
  </si>
  <si>
    <t>Polly</t>
  </si>
  <si>
    <t>Harrison</t>
  </si>
  <si>
    <t>Beach 55</t>
  </si>
  <si>
    <t>Olivia</t>
  </si>
  <si>
    <t>Fox</t>
  </si>
  <si>
    <t>Kent</t>
  </si>
  <si>
    <t>MCLC Condios Boy</t>
  </si>
  <si>
    <t>Oakfield Kansas</t>
  </si>
  <si>
    <t>Chillout Attraction</t>
  </si>
  <si>
    <t>Lisphelim Lad</t>
  </si>
  <si>
    <t>Rebecca</t>
  </si>
  <si>
    <t>Martin</t>
  </si>
  <si>
    <t>945 mtrs @ 435 mpm (130 secs)</t>
  </si>
  <si>
    <t>wd</t>
  </si>
  <si>
    <t>-</t>
  </si>
  <si>
    <t>2 Q</t>
  </si>
  <si>
    <t>1 Q</t>
  </si>
  <si>
    <t>3 Q</t>
  </si>
  <si>
    <t>w/d</t>
  </si>
  <si>
    <t>tr to 70cm</t>
  </si>
  <si>
    <t>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</si>
</sst>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\-mmm\-yy"/>
    <numFmt numFmtId="166" formatCode="0.0"/>
  </numFmts>
  <fonts count="44">
    <font>
      <sz val="10"/>
      <name val="Arial"/>
      <family val="0"/>
    </font>
    <font>
      <sz val="20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i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5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6" fontId="5" fillId="0" borderId="10" xfId="5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center" vertical="center"/>
    </xf>
    <xf numFmtId="166" fontId="9" fillId="0" borderId="10" xfId="57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1">
      <selection activeCell="I57" sqref="I57"/>
    </sheetView>
  </sheetViews>
  <sheetFormatPr defaultColWidth="9.140625" defaultRowHeight="12.75"/>
  <cols>
    <col min="1" max="1" width="9.28125" style="0" customWidth="1"/>
    <col min="2" max="2" width="1.7109375" style="0" customWidth="1"/>
    <col min="3" max="3" width="23.7109375" style="0" customWidth="1"/>
    <col min="4" max="4" width="14.28125" style="0" customWidth="1"/>
    <col min="5" max="5" width="18.00390625" style="0" customWidth="1"/>
    <col min="6" max="6" width="6.57421875" style="0" customWidth="1"/>
    <col min="7" max="7" width="7.7109375" style="0" customWidth="1"/>
    <col min="8" max="8" width="10.140625" style="0" customWidth="1"/>
    <col min="9" max="10" width="10.28125" style="0" customWidth="1"/>
    <col min="11" max="11" width="12.7109375" style="0" customWidth="1"/>
    <col min="12" max="12" width="11.140625" style="0" customWidth="1"/>
  </cols>
  <sheetData>
    <row r="1" spans="1:12" ht="28.5" customHeight="1">
      <c r="A1" s="1" t="s">
        <v>4</v>
      </c>
      <c r="B1" s="2"/>
      <c r="C1" s="2"/>
      <c r="D1" s="2"/>
      <c r="E1" s="2"/>
      <c r="F1" s="3"/>
      <c r="G1" s="3"/>
      <c r="H1" s="3" t="s">
        <v>2</v>
      </c>
      <c r="I1" s="4" t="s">
        <v>13</v>
      </c>
      <c r="J1" s="4"/>
      <c r="K1" s="2"/>
      <c r="L1" s="2"/>
    </row>
    <row r="2" spans="1:12" ht="19.5" customHeight="1">
      <c r="A2" s="4" t="s">
        <v>29</v>
      </c>
      <c r="B2" s="4"/>
      <c r="C2" s="4"/>
      <c r="D2" s="5"/>
      <c r="E2" s="6"/>
      <c r="F2" s="3"/>
      <c r="G2" s="3"/>
      <c r="H2" s="18" t="s">
        <v>10</v>
      </c>
      <c r="I2" s="4" t="s">
        <v>95</v>
      </c>
      <c r="J2" s="4"/>
      <c r="K2" s="2"/>
      <c r="L2" s="3"/>
    </row>
    <row r="3" spans="1:12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5.25" customHeight="1">
      <c r="A4" s="7" t="s">
        <v>11</v>
      </c>
      <c r="B4" s="8"/>
      <c r="C4" s="9" t="s">
        <v>9</v>
      </c>
      <c r="D4" s="10" t="s">
        <v>0</v>
      </c>
      <c r="E4" s="9"/>
      <c r="F4" s="11" t="s">
        <v>3</v>
      </c>
      <c r="G4" s="19" t="s">
        <v>12</v>
      </c>
      <c r="H4" s="20" t="s">
        <v>5</v>
      </c>
      <c r="I4" s="20" t="s">
        <v>6</v>
      </c>
      <c r="J4" s="20" t="s">
        <v>7</v>
      </c>
      <c r="K4" s="7" t="s">
        <v>8</v>
      </c>
      <c r="L4" s="7" t="s">
        <v>1</v>
      </c>
    </row>
    <row r="5" spans="1:12" ht="30" customHeight="1">
      <c r="A5" s="22">
        <v>13.01</v>
      </c>
      <c r="B5" s="12"/>
      <c r="C5" s="27" t="s">
        <v>33</v>
      </c>
      <c r="D5" s="34" t="s">
        <v>34</v>
      </c>
      <c r="E5" s="27" t="s">
        <v>35</v>
      </c>
      <c r="F5" s="15">
        <v>81</v>
      </c>
      <c r="G5" s="15"/>
      <c r="H5" s="15">
        <v>60</v>
      </c>
      <c r="I5" s="22">
        <v>152.16</v>
      </c>
      <c r="J5" s="21">
        <f>SUM(23*0.4)</f>
        <v>9.200000000000001</v>
      </c>
      <c r="K5" s="17">
        <f aca="true" t="shared" si="0" ref="K5:K11">SUM(H5+J5)</f>
        <v>69.2</v>
      </c>
      <c r="L5" s="16">
        <v>6</v>
      </c>
    </row>
    <row r="6" spans="1:12" ht="30" customHeight="1">
      <c r="A6" s="22">
        <v>13.04</v>
      </c>
      <c r="B6" s="12"/>
      <c r="C6" s="27" t="s">
        <v>39</v>
      </c>
      <c r="D6" s="34" t="s">
        <v>40</v>
      </c>
      <c r="E6" s="27" t="s">
        <v>41</v>
      </c>
      <c r="F6" s="15">
        <v>82</v>
      </c>
      <c r="G6" s="15"/>
      <c r="H6" s="15">
        <v>0</v>
      </c>
      <c r="I6" s="40">
        <v>128.94</v>
      </c>
      <c r="J6" s="41">
        <f>SUM(0*0.4)</f>
        <v>0</v>
      </c>
      <c r="K6" s="42">
        <f t="shared" si="0"/>
        <v>0</v>
      </c>
      <c r="L6" s="43" t="s">
        <v>98</v>
      </c>
    </row>
    <row r="7" spans="1:12" ht="30" customHeight="1">
      <c r="A7" s="22">
        <v>13.07</v>
      </c>
      <c r="B7" s="24"/>
      <c r="C7" s="27" t="s">
        <v>42</v>
      </c>
      <c r="D7" s="34" t="s">
        <v>43</v>
      </c>
      <c r="E7" s="27" t="s">
        <v>44</v>
      </c>
      <c r="F7" s="15">
        <v>83</v>
      </c>
      <c r="G7" s="15"/>
      <c r="H7" s="15">
        <v>0</v>
      </c>
      <c r="I7" s="40">
        <v>129.1</v>
      </c>
      <c r="J7" s="41">
        <f>SUM(0*0.4)</f>
        <v>0</v>
      </c>
      <c r="K7" s="42">
        <f t="shared" si="0"/>
        <v>0</v>
      </c>
      <c r="L7" s="43" t="s">
        <v>99</v>
      </c>
    </row>
    <row r="8" spans="1:12" ht="30" customHeight="1">
      <c r="A8" s="22">
        <v>13.1</v>
      </c>
      <c r="B8" s="12"/>
      <c r="C8" s="27" t="s">
        <v>38</v>
      </c>
      <c r="D8" s="34" t="s">
        <v>36</v>
      </c>
      <c r="E8" s="27" t="s">
        <v>37</v>
      </c>
      <c r="F8" s="15">
        <v>84</v>
      </c>
      <c r="G8" s="15"/>
      <c r="H8" s="15">
        <v>0</v>
      </c>
      <c r="I8" s="22">
        <v>132.28</v>
      </c>
      <c r="J8" s="21">
        <f>SUM(3*0.4)</f>
        <v>1.2000000000000002</v>
      </c>
      <c r="K8" s="17">
        <f t="shared" si="0"/>
        <v>1.2000000000000002</v>
      </c>
      <c r="L8" s="16">
        <v>5</v>
      </c>
    </row>
    <row r="9" spans="1:12" ht="30" customHeight="1">
      <c r="A9" s="22">
        <v>13.13</v>
      </c>
      <c r="B9" s="12"/>
      <c r="C9" s="27" t="s">
        <v>45</v>
      </c>
      <c r="D9" s="34" t="s">
        <v>46</v>
      </c>
      <c r="E9" s="27" t="s">
        <v>47</v>
      </c>
      <c r="F9" s="15">
        <v>85</v>
      </c>
      <c r="G9" s="15"/>
      <c r="H9" s="15">
        <v>0</v>
      </c>
      <c r="I9" s="40">
        <v>124.75</v>
      </c>
      <c r="J9" s="41">
        <f>SUM(1*0.4)</f>
        <v>0.4</v>
      </c>
      <c r="K9" s="42">
        <f t="shared" si="0"/>
        <v>0.4</v>
      </c>
      <c r="L9" s="43" t="s">
        <v>100</v>
      </c>
    </row>
    <row r="10" spans="1:12" ht="30" customHeight="1">
      <c r="A10" s="22">
        <v>13.16</v>
      </c>
      <c r="B10" s="24"/>
      <c r="C10" s="27" t="s">
        <v>30</v>
      </c>
      <c r="D10" s="34" t="s">
        <v>31</v>
      </c>
      <c r="E10" s="27" t="s">
        <v>32</v>
      </c>
      <c r="F10" s="15">
        <v>86</v>
      </c>
      <c r="G10" s="15"/>
      <c r="H10" s="15" t="s">
        <v>96</v>
      </c>
      <c r="I10" s="22"/>
      <c r="J10" s="21">
        <f>SUM(0*0.4)</f>
        <v>0</v>
      </c>
      <c r="K10" s="17" t="s">
        <v>97</v>
      </c>
      <c r="L10" s="16" t="s">
        <v>27</v>
      </c>
    </row>
    <row r="11" spans="1:12" ht="30" customHeight="1">
      <c r="A11" s="22">
        <v>13.19</v>
      </c>
      <c r="B11" s="12"/>
      <c r="C11" s="27" t="s">
        <v>51</v>
      </c>
      <c r="D11" s="34" t="s">
        <v>52</v>
      </c>
      <c r="E11" s="27" t="s">
        <v>53</v>
      </c>
      <c r="F11" s="15">
        <v>87</v>
      </c>
      <c r="G11" s="15"/>
      <c r="H11" s="15">
        <v>0</v>
      </c>
      <c r="I11" s="22">
        <v>131.78</v>
      </c>
      <c r="J11" s="21">
        <f>SUM(2*0.4)</f>
        <v>0.8</v>
      </c>
      <c r="K11" s="17">
        <f t="shared" si="0"/>
        <v>0.8</v>
      </c>
      <c r="L11" s="16">
        <v>4</v>
      </c>
    </row>
    <row r="12" spans="1:12" ht="30" customHeight="1">
      <c r="A12" s="22">
        <v>13.22</v>
      </c>
      <c r="B12" s="12"/>
      <c r="C12" s="27" t="s">
        <v>50</v>
      </c>
      <c r="D12" s="34" t="s">
        <v>48</v>
      </c>
      <c r="E12" s="27" t="s">
        <v>49</v>
      </c>
      <c r="F12" s="15">
        <v>88</v>
      </c>
      <c r="G12" s="15"/>
      <c r="H12" s="15" t="s">
        <v>96</v>
      </c>
      <c r="I12" s="22"/>
      <c r="J12" s="21">
        <f aca="true" t="shared" si="1" ref="J12:J17">SUM(0*0.4)</f>
        <v>0</v>
      </c>
      <c r="K12" s="17" t="s">
        <v>97</v>
      </c>
      <c r="L12" s="16" t="s">
        <v>27</v>
      </c>
    </row>
    <row r="13" spans="1:12" ht="30" customHeight="1">
      <c r="A13" s="22">
        <v>13.25</v>
      </c>
      <c r="B13" s="12"/>
      <c r="C13" s="27"/>
      <c r="D13" s="34"/>
      <c r="E13" s="27"/>
      <c r="F13" s="15"/>
      <c r="G13" s="15"/>
      <c r="H13" s="15"/>
      <c r="I13" s="22"/>
      <c r="J13" s="21">
        <f t="shared" si="1"/>
        <v>0</v>
      </c>
      <c r="K13" s="17">
        <f>SUM(H13+J13)</f>
        <v>0</v>
      </c>
      <c r="L13" s="16"/>
    </row>
    <row r="14" spans="1:12" ht="30" customHeight="1">
      <c r="A14" s="22">
        <v>13.28</v>
      </c>
      <c r="B14" s="12"/>
      <c r="C14" s="27"/>
      <c r="D14" s="34"/>
      <c r="E14" s="27"/>
      <c r="F14" s="15"/>
      <c r="G14" s="15"/>
      <c r="H14" s="15"/>
      <c r="I14" s="22"/>
      <c r="J14" s="21">
        <f t="shared" si="1"/>
        <v>0</v>
      </c>
      <c r="K14" s="17">
        <f>SUM(H14+J14)</f>
        <v>0</v>
      </c>
      <c r="L14" s="16"/>
    </row>
    <row r="15" spans="1:12" ht="30" customHeight="1">
      <c r="A15" s="22"/>
      <c r="B15" s="12"/>
      <c r="C15" s="30" t="s">
        <v>14</v>
      </c>
      <c r="D15" s="28"/>
      <c r="E15" s="29"/>
      <c r="F15" s="15"/>
      <c r="G15" s="15"/>
      <c r="H15" s="15"/>
      <c r="I15" s="22"/>
      <c r="J15" s="21">
        <f t="shared" si="1"/>
        <v>0</v>
      </c>
      <c r="K15" s="17">
        <f>SUM(H15+J15)</f>
        <v>0</v>
      </c>
      <c r="L15" s="16"/>
    </row>
    <row r="16" spans="1:12" ht="30" customHeight="1">
      <c r="A16" s="22"/>
      <c r="B16" s="12"/>
      <c r="C16" s="29"/>
      <c r="D16" s="28"/>
      <c r="E16" s="29"/>
      <c r="F16" s="15"/>
      <c r="G16" s="15"/>
      <c r="H16" s="15"/>
      <c r="I16" s="22"/>
      <c r="J16" s="21">
        <f t="shared" si="1"/>
        <v>0</v>
      </c>
      <c r="K16" s="17">
        <f>SUM(H16+J16)</f>
        <v>0</v>
      </c>
      <c r="L16" s="16"/>
    </row>
    <row r="17" spans="1:12" ht="30" customHeight="1">
      <c r="A17" s="22"/>
      <c r="B17" s="12"/>
      <c r="C17" s="29"/>
      <c r="D17" s="28"/>
      <c r="E17" s="29"/>
      <c r="F17" s="15"/>
      <c r="G17" s="15"/>
      <c r="H17" s="15"/>
      <c r="I17" s="22"/>
      <c r="J17" s="21">
        <f t="shared" si="1"/>
        <v>0</v>
      </c>
      <c r="K17" s="17">
        <f>SUM(H17+J17)</f>
        <v>0</v>
      </c>
      <c r="L17" s="16"/>
    </row>
    <row r="18" spans="1:12" ht="24.75" customHeight="1">
      <c r="A18" s="1" t="s">
        <v>4</v>
      </c>
      <c r="B18" s="2"/>
      <c r="C18" s="2"/>
      <c r="D18" s="2"/>
      <c r="E18" s="2"/>
      <c r="F18" s="3"/>
      <c r="G18" s="3"/>
      <c r="H18" s="3" t="s">
        <v>2</v>
      </c>
      <c r="I18" s="4" t="s">
        <v>54</v>
      </c>
      <c r="J18" s="4"/>
      <c r="K18" s="2"/>
      <c r="L18" s="2"/>
    </row>
    <row r="19" spans="1:12" ht="22.5" customHeight="1">
      <c r="A19" s="4" t="s">
        <v>29</v>
      </c>
      <c r="B19" s="4"/>
      <c r="C19" s="4"/>
      <c r="D19" s="5"/>
      <c r="E19" s="6"/>
      <c r="F19" s="3"/>
      <c r="G19" s="3"/>
      <c r="H19" s="18" t="s">
        <v>10</v>
      </c>
      <c r="I19" s="4" t="s">
        <v>95</v>
      </c>
      <c r="J19" s="4"/>
      <c r="K19" s="2"/>
      <c r="L19" s="3"/>
    </row>
    <row r="20" spans="1:12" ht="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43.5" customHeight="1">
      <c r="A21" s="7" t="s">
        <v>11</v>
      </c>
      <c r="B21" s="8"/>
      <c r="C21" s="9" t="s">
        <v>9</v>
      </c>
      <c r="D21" s="10" t="s">
        <v>0</v>
      </c>
      <c r="E21" s="9"/>
      <c r="F21" s="11" t="s">
        <v>3</v>
      </c>
      <c r="G21" s="19" t="s">
        <v>12</v>
      </c>
      <c r="H21" s="20" t="s">
        <v>5</v>
      </c>
      <c r="I21" s="20" t="s">
        <v>6</v>
      </c>
      <c r="J21" s="20" t="s">
        <v>7</v>
      </c>
      <c r="K21" s="7" t="s">
        <v>8</v>
      </c>
      <c r="L21" s="7" t="s">
        <v>1</v>
      </c>
    </row>
    <row r="22" spans="1:12" ht="24.75" customHeight="1">
      <c r="A22" s="22">
        <v>13.31</v>
      </c>
      <c r="B22" s="24"/>
      <c r="C22" s="13" t="s">
        <v>61</v>
      </c>
      <c r="D22" s="23" t="s">
        <v>62</v>
      </c>
      <c r="E22" s="9" t="s">
        <v>63</v>
      </c>
      <c r="F22" s="15">
        <v>91</v>
      </c>
      <c r="G22" s="15" t="s">
        <v>55</v>
      </c>
      <c r="H22" s="15">
        <v>0</v>
      </c>
      <c r="I22" s="22">
        <v>149.28</v>
      </c>
      <c r="J22" s="21">
        <f>SUM(20*0.4)</f>
        <v>8</v>
      </c>
      <c r="K22" s="17">
        <f>SUM(H22+J22)</f>
        <v>8</v>
      </c>
      <c r="L22" s="16" t="s">
        <v>98</v>
      </c>
    </row>
    <row r="23" spans="1:12" ht="24.75" customHeight="1">
      <c r="A23" s="22">
        <v>13.34</v>
      </c>
      <c r="B23" s="24"/>
      <c r="C23" s="13" t="s">
        <v>58</v>
      </c>
      <c r="D23" s="14" t="s">
        <v>59</v>
      </c>
      <c r="E23" s="9" t="s">
        <v>60</v>
      </c>
      <c r="F23" s="15">
        <v>92</v>
      </c>
      <c r="G23" s="15" t="s">
        <v>55</v>
      </c>
      <c r="H23" s="15">
        <v>20</v>
      </c>
      <c r="I23" s="22">
        <v>180.97</v>
      </c>
      <c r="J23" s="21">
        <f>SUM(51*0.4)</f>
        <v>20.400000000000002</v>
      </c>
      <c r="K23" s="17">
        <f>SUM(H23+J23)</f>
        <v>40.400000000000006</v>
      </c>
      <c r="L23" s="16">
        <v>4</v>
      </c>
    </row>
    <row r="24" spans="1:12" ht="24.75" customHeight="1">
      <c r="A24" s="22">
        <v>13.4</v>
      </c>
      <c r="B24" s="12"/>
      <c r="C24" s="13" t="s">
        <v>67</v>
      </c>
      <c r="D24" s="14" t="s">
        <v>68</v>
      </c>
      <c r="E24" s="9" t="s">
        <v>28</v>
      </c>
      <c r="F24" s="15">
        <v>93</v>
      </c>
      <c r="G24" s="15" t="s">
        <v>55</v>
      </c>
      <c r="H24" s="15" t="s">
        <v>101</v>
      </c>
      <c r="I24" s="22"/>
      <c r="J24" s="21">
        <f aca="true" t="shared" si="2" ref="J22:J39">SUM(0*0.4)</f>
        <v>0</v>
      </c>
      <c r="K24" s="17" t="s">
        <v>97</v>
      </c>
      <c r="L24" s="16"/>
    </row>
    <row r="25" spans="1:12" ht="24.75" customHeight="1">
      <c r="A25" s="22">
        <v>13.43</v>
      </c>
      <c r="B25" s="12"/>
      <c r="C25" s="9" t="s">
        <v>64</v>
      </c>
      <c r="D25" s="23" t="s">
        <v>65</v>
      </c>
      <c r="E25" s="9" t="s">
        <v>66</v>
      </c>
      <c r="F25" s="15">
        <v>94</v>
      </c>
      <c r="G25" s="15" t="s">
        <v>55</v>
      </c>
      <c r="H25" s="15">
        <v>0</v>
      </c>
      <c r="I25" s="22">
        <v>162.12</v>
      </c>
      <c r="J25" s="21">
        <f>SUM(33*0.4)</f>
        <v>13.200000000000001</v>
      </c>
      <c r="K25" s="17">
        <f>SUM(H25+J25)</f>
        <v>13.200000000000001</v>
      </c>
      <c r="L25" s="16" t="s">
        <v>100</v>
      </c>
    </row>
    <row r="26" spans="1:12" ht="24.75" customHeight="1">
      <c r="A26" s="22">
        <v>14.16</v>
      </c>
      <c r="B26" s="12"/>
      <c r="C26" s="13" t="s">
        <v>69</v>
      </c>
      <c r="D26" s="14" t="s">
        <v>62</v>
      </c>
      <c r="E26" s="9" t="s">
        <v>63</v>
      </c>
      <c r="F26" s="15">
        <v>95</v>
      </c>
      <c r="G26" s="15" t="s">
        <v>55</v>
      </c>
      <c r="H26" s="15">
        <v>0</v>
      </c>
      <c r="I26" s="40">
        <v>121.97</v>
      </c>
      <c r="J26" s="41">
        <f>SUM(4*0.4)</f>
        <v>1.6</v>
      </c>
      <c r="K26" s="42">
        <f>SUM(H26+J26)</f>
        <v>1.6</v>
      </c>
      <c r="L26" s="16" t="s">
        <v>99</v>
      </c>
    </row>
    <row r="27" spans="1:12" ht="24.75" customHeight="1">
      <c r="A27" s="22"/>
      <c r="B27" s="12"/>
      <c r="C27" s="13"/>
      <c r="D27" s="14"/>
      <c r="E27" s="9"/>
      <c r="F27" s="15"/>
      <c r="G27" s="15" t="s">
        <v>55</v>
      </c>
      <c r="H27" s="15"/>
      <c r="I27" s="22"/>
      <c r="J27" s="21">
        <f t="shared" si="2"/>
        <v>0</v>
      </c>
      <c r="K27" s="17">
        <f aca="true" t="shared" si="3" ref="K27:K39">SUM(H27+J27)</f>
        <v>0</v>
      </c>
      <c r="L27" s="16"/>
    </row>
    <row r="28" spans="1:12" ht="24.75" customHeight="1">
      <c r="A28" s="22"/>
      <c r="B28" s="12"/>
      <c r="C28" s="9"/>
      <c r="D28" s="23"/>
      <c r="E28" s="9"/>
      <c r="F28" s="15"/>
      <c r="G28" s="15" t="s">
        <v>55</v>
      </c>
      <c r="H28" s="15"/>
      <c r="I28" s="22"/>
      <c r="J28" s="21">
        <f t="shared" si="2"/>
        <v>0</v>
      </c>
      <c r="K28" s="17">
        <f t="shared" si="3"/>
        <v>0</v>
      </c>
      <c r="L28" s="16"/>
    </row>
    <row r="29" spans="1:12" ht="24.75" customHeight="1">
      <c r="A29" s="22"/>
      <c r="B29" s="12"/>
      <c r="C29" s="13"/>
      <c r="D29" s="14"/>
      <c r="E29" s="9"/>
      <c r="F29" s="15"/>
      <c r="G29" s="15" t="s">
        <v>55</v>
      </c>
      <c r="H29" s="15"/>
      <c r="I29" s="22"/>
      <c r="J29" s="21">
        <f t="shared" si="2"/>
        <v>0</v>
      </c>
      <c r="K29" s="17">
        <f t="shared" si="3"/>
        <v>0</v>
      </c>
      <c r="L29" s="16"/>
    </row>
    <row r="30" spans="1:12" ht="24.75" customHeight="1">
      <c r="A30" s="22"/>
      <c r="B30" s="12"/>
      <c r="C30" s="9"/>
      <c r="D30" s="14"/>
      <c r="E30" s="9"/>
      <c r="F30" s="15"/>
      <c r="G30" s="15" t="s">
        <v>55</v>
      </c>
      <c r="H30" s="15"/>
      <c r="I30" s="22"/>
      <c r="J30" s="21">
        <f t="shared" si="2"/>
        <v>0</v>
      </c>
      <c r="K30" s="17">
        <f t="shared" si="3"/>
        <v>0</v>
      </c>
      <c r="L30" s="16"/>
    </row>
    <row r="31" spans="1:12" ht="24.75" customHeight="1">
      <c r="A31" s="22"/>
      <c r="B31" s="12"/>
      <c r="C31" s="31"/>
      <c r="D31" s="14"/>
      <c r="E31" s="9"/>
      <c r="F31" s="15"/>
      <c r="G31" s="15" t="s">
        <v>55</v>
      </c>
      <c r="H31" s="15"/>
      <c r="I31" s="22"/>
      <c r="J31" s="21">
        <f t="shared" si="2"/>
        <v>0</v>
      </c>
      <c r="K31" s="17">
        <f t="shared" si="3"/>
        <v>0</v>
      </c>
      <c r="L31" s="16"/>
    </row>
    <row r="32" spans="1:12" ht="24.75" customHeight="1">
      <c r="A32" s="22"/>
      <c r="B32" s="12"/>
      <c r="C32" s="9"/>
      <c r="D32" s="23"/>
      <c r="E32" s="9"/>
      <c r="F32" s="15"/>
      <c r="G32" s="15" t="s">
        <v>55</v>
      </c>
      <c r="H32" s="15"/>
      <c r="I32" s="22"/>
      <c r="J32" s="21">
        <f t="shared" si="2"/>
        <v>0</v>
      </c>
      <c r="K32" s="17">
        <f t="shared" si="3"/>
        <v>0</v>
      </c>
      <c r="L32" s="16"/>
    </row>
    <row r="33" spans="1:12" ht="24.75" customHeight="1">
      <c r="A33" s="22"/>
      <c r="B33" s="12"/>
      <c r="C33" s="13"/>
      <c r="D33" s="23"/>
      <c r="E33" s="9"/>
      <c r="F33" s="15"/>
      <c r="G33" s="15" t="s">
        <v>55</v>
      </c>
      <c r="H33" s="15"/>
      <c r="I33" s="22"/>
      <c r="J33" s="21">
        <f t="shared" si="2"/>
        <v>0</v>
      </c>
      <c r="K33" s="17">
        <f t="shared" si="3"/>
        <v>0</v>
      </c>
      <c r="L33" s="16"/>
    </row>
    <row r="34" spans="1:12" ht="24.75" customHeight="1">
      <c r="A34" s="22"/>
      <c r="B34" s="12"/>
      <c r="C34" s="13"/>
      <c r="D34" s="14"/>
      <c r="E34" s="9"/>
      <c r="F34" s="15"/>
      <c r="G34" s="15" t="s">
        <v>55</v>
      </c>
      <c r="H34" s="15"/>
      <c r="I34" s="22"/>
      <c r="J34" s="21">
        <f t="shared" si="2"/>
        <v>0</v>
      </c>
      <c r="K34" s="17">
        <f t="shared" si="3"/>
        <v>0</v>
      </c>
      <c r="L34" s="16"/>
    </row>
    <row r="35" spans="1:12" ht="24.75" customHeight="1">
      <c r="A35" s="22"/>
      <c r="B35" s="12"/>
      <c r="C35" s="13"/>
      <c r="D35" s="23"/>
      <c r="E35" s="9"/>
      <c r="F35" s="15"/>
      <c r="G35" s="15" t="s">
        <v>55</v>
      </c>
      <c r="H35" s="15"/>
      <c r="I35" s="22"/>
      <c r="J35" s="21">
        <f t="shared" si="2"/>
        <v>0</v>
      </c>
      <c r="K35" s="17">
        <f t="shared" si="3"/>
        <v>0</v>
      </c>
      <c r="L35" s="16"/>
    </row>
    <row r="36" spans="1:12" ht="24.75" customHeight="1">
      <c r="A36" s="22"/>
      <c r="B36" s="12"/>
      <c r="C36" s="13"/>
      <c r="D36" s="14"/>
      <c r="E36" s="9"/>
      <c r="F36" s="15"/>
      <c r="G36" s="15" t="s">
        <v>55</v>
      </c>
      <c r="H36" s="15"/>
      <c r="I36" s="22"/>
      <c r="J36" s="21">
        <f t="shared" si="2"/>
        <v>0</v>
      </c>
      <c r="K36" s="17">
        <f t="shared" si="3"/>
        <v>0</v>
      </c>
      <c r="L36" s="16"/>
    </row>
    <row r="37" spans="1:12" ht="24.75" customHeight="1">
      <c r="A37" s="22"/>
      <c r="B37" s="12"/>
      <c r="C37" s="13"/>
      <c r="D37" s="14"/>
      <c r="E37" s="9"/>
      <c r="F37" s="15"/>
      <c r="G37" s="15" t="s">
        <v>55</v>
      </c>
      <c r="H37" s="15"/>
      <c r="I37" s="22"/>
      <c r="J37" s="21">
        <f t="shared" si="2"/>
        <v>0</v>
      </c>
      <c r="K37" s="17">
        <f t="shared" si="3"/>
        <v>0</v>
      </c>
      <c r="L37" s="16"/>
    </row>
    <row r="38" spans="1:12" ht="24.75" customHeight="1">
      <c r="A38" s="22"/>
      <c r="B38" s="24"/>
      <c r="C38" s="13"/>
      <c r="D38" s="14"/>
      <c r="E38" s="9"/>
      <c r="F38" s="15"/>
      <c r="G38" s="15" t="s">
        <v>55</v>
      </c>
      <c r="H38" s="15"/>
      <c r="I38" s="22"/>
      <c r="J38" s="21">
        <f t="shared" si="2"/>
        <v>0</v>
      </c>
      <c r="K38" s="17">
        <f t="shared" si="3"/>
        <v>0</v>
      </c>
      <c r="L38" s="16"/>
    </row>
    <row r="39" spans="1:12" ht="24.75" customHeight="1">
      <c r="A39" s="22"/>
      <c r="B39" s="24"/>
      <c r="C39" s="32"/>
      <c r="D39" s="25"/>
      <c r="E39" s="26"/>
      <c r="F39" s="33"/>
      <c r="G39" s="15"/>
      <c r="H39" s="15"/>
      <c r="I39" s="22"/>
      <c r="J39" s="21"/>
      <c r="K39" s="17"/>
      <c r="L39" s="16"/>
    </row>
    <row r="40" spans="1:12" ht="24.75" customHeight="1">
      <c r="A40" s="22"/>
      <c r="B40" s="35"/>
      <c r="C40" s="36"/>
      <c r="D40" s="37"/>
      <c r="E40" s="38"/>
      <c r="F40" s="39"/>
      <c r="G40" s="15"/>
      <c r="H40" s="15"/>
      <c r="I40" s="22"/>
      <c r="J40" s="21"/>
      <c r="K40" s="17"/>
      <c r="L40" s="16"/>
    </row>
    <row r="41" spans="1:12" ht="24.75" customHeight="1">
      <c r="A41" s="1" t="s">
        <v>4</v>
      </c>
      <c r="B41" s="2"/>
      <c r="C41" s="2"/>
      <c r="D41" s="2"/>
      <c r="E41" s="2"/>
      <c r="F41" s="3"/>
      <c r="G41" s="3"/>
      <c r="H41" s="3" t="s">
        <v>2</v>
      </c>
      <c r="I41" s="4" t="s">
        <v>56</v>
      </c>
      <c r="J41" s="4"/>
      <c r="K41" s="2"/>
      <c r="L41" s="2"/>
    </row>
    <row r="42" spans="1:12" ht="24.75" customHeight="1">
      <c r="A42" s="4" t="s">
        <v>29</v>
      </c>
      <c r="B42" s="4"/>
      <c r="C42" s="4"/>
      <c r="D42" s="5"/>
      <c r="E42" s="6"/>
      <c r="F42" s="3"/>
      <c r="G42" s="3"/>
      <c r="H42" s="18" t="s">
        <v>10</v>
      </c>
      <c r="I42" s="4" t="s">
        <v>95</v>
      </c>
      <c r="J42" s="4"/>
      <c r="K42" s="2"/>
      <c r="L42" s="3"/>
    </row>
    <row r="43" spans="1:12" ht="24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24.75" customHeight="1">
      <c r="A44" s="7" t="s">
        <v>11</v>
      </c>
      <c r="B44" s="8"/>
      <c r="C44" s="9" t="s">
        <v>9</v>
      </c>
      <c r="D44" s="10" t="s">
        <v>0</v>
      </c>
      <c r="E44" s="9"/>
      <c r="F44" s="11" t="s">
        <v>3</v>
      </c>
      <c r="G44" s="19" t="s">
        <v>12</v>
      </c>
      <c r="H44" s="20" t="s">
        <v>5</v>
      </c>
      <c r="I44" s="20" t="s">
        <v>6</v>
      </c>
      <c r="J44" s="20" t="s">
        <v>7</v>
      </c>
      <c r="K44" s="7" t="s">
        <v>8</v>
      </c>
      <c r="L44" s="7" t="s">
        <v>1</v>
      </c>
    </row>
    <row r="45" spans="1:12" ht="24.75" customHeight="1">
      <c r="A45" s="22">
        <v>13.37</v>
      </c>
      <c r="B45" s="12"/>
      <c r="C45" s="9" t="s">
        <v>85</v>
      </c>
      <c r="D45" s="23" t="s">
        <v>86</v>
      </c>
      <c r="E45" s="9" t="s">
        <v>87</v>
      </c>
      <c r="F45" s="15">
        <v>96</v>
      </c>
      <c r="G45" s="15" t="s">
        <v>57</v>
      </c>
      <c r="H45" s="44" t="s">
        <v>102</v>
      </c>
      <c r="I45" s="22"/>
      <c r="J45" s="21">
        <f aca="true" t="shared" si="4" ref="J45:J62">SUM(0*0.4)</f>
        <v>0</v>
      </c>
      <c r="K45" s="17" t="s">
        <v>97</v>
      </c>
      <c r="L45" s="16"/>
    </row>
    <row r="46" spans="1:12" ht="24.75" customHeight="1">
      <c r="A46" s="22">
        <v>13.46</v>
      </c>
      <c r="B46" s="24"/>
      <c r="C46" s="13" t="s">
        <v>70</v>
      </c>
      <c r="D46" s="14" t="s">
        <v>71</v>
      </c>
      <c r="E46" s="9" t="s">
        <v>72</v>
      </c>
      <c r="F46" s="15">
        <v>97</v>
      </c>
      <c r="G46" s="15" t="s">
        <v>57</v>
      </c>
      <c r="H46" s="15">
        <v>0</v>
      </c>
      <c r="I46" s="22">
        <v>130.84</v>
      </c>
      <c r="J46" s="21">
        <f>SUM(1*0.4)</f>
        <v>0.4</v>
      </c>
      <c r="K46" s="17">
        <f aca="true" t="shared" si="5" ref="K45:K62">SUM(H46+J46)</f>
        <v>0.4</v>
      </c>
      <c r="L46" s="16" t="s">
        <v>98</v>
      </c>
    </row>
    <row r="47" spans="1:12" ht="24.75" customHeight="1">
      <c r="A47" s="22">
        <v>13.49</v>
      </c>
      <c r="B47" s="12"/>
      <c r="C47" s="13" t="s">
        <v>22</v>
      </c>
      <c r="D47" s="14" t="s">
        <v>23</v>
      </c>
      <c r="E47" s="9" t="s">
        <v>24</v>
      </c>
      <c r="F47" s="15">
        <v>98</v>
      </c>
      <c r="G47" s="15" t="s">
        <v>57</v>
      </c>
      <c r="H47" s="15">
        <v>0</v>
      </c>
      <c r="I47" s="40">
        <v>113.94</v>
      </c>
      <c r="J47" s="41">
        <f>SUM(12*0.4)</f>
        <v>4.800000000000001</v>
      </c>
      <c r="K47" s="42">
        <f t="shared" si="5"/>
        <v>4.800000000000001</v>
      </c>
      <c r="L47" s="16"/>
    </row>
    <row r="48" spans="1:12" ht="24.75" customHeight="1">
      <c r="A48" s="22">
        <v>13.52</v>
      </c>
      <c r="B48" s="12"/>
      <c r="C48" s="13" t="s">
        <v>19</v>
      </c>
      <c r="D48" s="23" t="s">
        <v>20</v>
      </c>
      <c r="E48" s="9" t="s">
        <v>21</v>
      </c>
      <c r="F48" s="15">
        <v>99</v>
      </c>
      <c r="G48" s="15" t="s">
        <v>57</v>
      </c>
      <c r="H48" s="15">
        <v>0</v>
      </c>
      <c r="I48" s="40">
        <v>125.97</v>
      </c>
      <c r="J48" s="41">
        <f t="shared" si="4"/>
        <v>0</v>
      </c>
      <c r="K48" s="42">
        <f t="shared" si="5"/>
        <v>0</v>
      </c>
      <c r="L48" s="43" t="s">
        <v>99</v>
      </c>
    </row>
    <row r="49" spans="1:12" ht="24.75" customHeight="1">
      <c r="A49" s="22">
        <v>13.55</v>
      </c>
      <c r="B49" s="12"/>
      <c r="C49" s="13" t="s">
        <v>82</v>
      </c>
      <c r="D49" s="14" t="s">
        <v>83</v>
      </c>
      <c r="E49" s="9" t="s">
        <v>84</v>
      </c>
      <c r="F49" s="15">
        <v>100</v>
      </c>
      <c r="G49" s="15" t="s">
        <v>57</v>
      </c>
      <c r="H49" s="15">
        <v>20</v>
      </c>
      <c r="I49" s="40">
        <v>117.97</v>
      </c>
      <c r="J49" s="41">
        <f>SUM(8*0.4)</f>
        <v>3.2</v>
      </c>
      <c r="K49" s="42">
        <f t="shared" si="5"/>
        <v>23.2</v>
      </c>
      <c r="L49" s="16"/>
    </row>
    <row r="50" spans="1:12" ht="24.75" customHeight="1">
      <c r="A50" s="22">
        <v>13.58</v>
      </c>
      <c r="B50" s="12"/>
      <c r="C50" s="13" t="s">
        <v>79</v>
      </c>
      <c r="D50" s="14" t="s">
        <v>80</v>
      </c>
      <c r="E50" s="9" t="s">
        <v>81</v>
      </c>
      <c r="F50" s="15">
        <v>101</v>
      </c>
      <c r="G50" s="15" t="s">
        <v>57</v>
      </c>
      <c r="H50" s="15" t="s">
        <v>103</v>
      </c>
      <c r="I50" s="22"/>
      <c r="J50" s="21">
        <f t="shared" si="4"/>
        <v>0</v>
      </c>
      <c r="K50" s="17" t="s">
        <v>103</v>
      </c>
      <c r="L50" s="16"/>
    </row>
    <row r="51" spans="1:12" ht="24.75" customHeight="1">
      <c r="A51" s="22">
        <v>14.01</v>
      </c>
      <c r="B51" s="12"/>
      <c r="C51" s="9" t="s">
        <v>15</v>
      </c>
      <c r="D51" s="23" t="s">
        <v>16</v>
      </c>
      <c r="E51" s="9" t="s">
        <v>17</v>
      </c>
      <c r="F51" s="15">
        <v>102</v>
      </c>
      <c r="G51" s="15" t="s">
        <v>57</v>
      </c>
      <c r="H51" s="15">
        <v>20</v>
      </c>
      <c r="I51" s="22">
        <v>142.13</v>
      </c>
      <c r="J51" s="21">
        <f>SUM(13*0.4)</f>
        <v>5.2</v>
      </c>
      <c r="K51" s="17">
        <f t="shared" si="5"/>
        <v>25.2</v>
      </c>
      <c r="L51" s="16"/>
    </row>
    <row r="52" spans="1:12" ht="24.75" customHeight="1">
      <c r="A52" s="22">
        <v>14.04</v>
      </c>
      <c r="B52" s="12"/>
      <c r="C52" s="13" t="s">
        <v>74</v>
      </c>
      <c r="D52" s="14" t="s">
        <v>75</v>
      </c>
      <c r="E52" s="9" t="s">
        <v>76</v>
      </c>
      <c r="F52" s="15">
        <v>103</v>
      </c>
      <c r="G52" s="15" t="s">
        <v>57</v>
      </c>
      <c r="H52" s="15">
        <v>0</v>
      </c>
      <c r="I52" s="22">
        <v>138.05</v>
      </c>
      <c r="J52" s="21">
        <f>SUM(9*0.4)</f>
        <v>3.6</v>
      </c>
      <c r="K52" s="17">
        <f t="shared" si="5"/>
        <v>3.6</v>
      </c>
      <c r="L52" s="16">
        <v>6</v>
      </c>
    </row>
    <row r="53" spans="1:12" ht="24.75" customHeight="1">
      <c r="A53" s="22">
        <v>14.07</v>
      </c>
      <c r="B53" s="24"/>
      <c r="C53" s="13" t="s">
        <v>73</v>
      </c>
      <c r="D53" s="23" t="s">
        <v>77</v>
      </c>
      <c r="E53" s="9" t="s">
        <v>78</v>
      </c>
      <c r="F53" s="15">
        <v>104</v>
      </c>
      <c r="G53" s="15" t="s">
        <v>57</v>
      </c>
      <c r="H53" s="15">
        <v>0</v>
      </c>
      <c r="I53" s="40">
        <v>121.06</v>
      </c>
      <c r="J53" s="41">
        <f>SUM(3*0.4)</f>
        <v>1.2000000000000002</v>
      </c>
      <c r="K53" s="42">
        <f t="shared" si="5"/>
        <v>1.2000000000000002</v>
      </c>
      <c r="L53" s="43" t="s">
        <v>100</v>
      </c>
    </row>
    <row r="54" spans="1:12" ht="24.75" customHeight="1">
      <c r="A54" s="22">
        <v>14.1</v>
      </c>
      <c r="B54" s="12"/>
      <c r="C54" s="9" t="s">
        <v>92</v>
      </c>
      <c r="D54" s="23" t="s">
        <v>93</v>
      </c>
      <c r="E54" s="9" t="s">
        <v>94</v>
      </c>
      <c r="F54" s="15">
        <v>105</v>
      </c>
      <c r="G54" s="15" t="s">
        <v>57</v>
      </c>
      <c r="H54" s="15">
        <v>20</v>
      </c>
      <c r="I54" s="22">
        <v>162.13</v>
      </c>
      <c r="J54" s="21">
        <f>SUM(33*0.4)</f>
        <v>13.200000000000001</v>
      </c>
      <c r="K54" s="17">
        <f t="shared" si="5"/>
        <v>33.2</v>
      </c>
      <c r="L54" s="16"/>
    </row>
    <row r="55" spans="1:12" ht="24.75" customHeight="1">
      <c r="A55" s="22">
        <v>14.13</v>
      </c>
      <c r="B55" s="12"/>
      <c r="C55" s="13" t="s">
        <v>91</v>
      </c>
      <c r="D55" s="14" t="s">
        <v>18</v>
      </c>
      <c r="E55" s="9" t="s">
        <v>76</v>
      </c>
      <c r="F55" s="15">
        <v>106</v>
      </c>
      <c r="G55" s="15" t="s">
        <v>57</v>
      </c>
      <c r="H55" s="15">
        <v>0</v>
      </c>
      <c r="I55" s="22">
        <v>133.59</v>
      </c>
      <c r="J55" s="21">
        <f>SUM(4*0.4)</f>
        <v>1.6</v>
      </c>
      <c r="K55" s="17">
        <f t="shared" si="5"/>
        <v>1.6</v>
      </c>
      <c r="L55" s="16">
        <v>4</v>
      </c>
    </row>
    <row r="56" spans="1:12" ht="24.75" customHeight="1">
      <c r="A56" s="22">
        <v>14.19</v>
      </c>
      <c r="B56" s="12"/>
      <c r="C56" s="9" t="s">
        <v>90</v>
      </c>
      <c r="D56" s="14" t="s">
        <v>18</v>
      </c>
      <c r="E56" s="9" t="s">
        <v>88</v>
      </c>
      <c r="F56" s="15">
        <v>107</v>
      </c>
      <c r="G56" s="15" t="s">
        <v>57</v>
      </c>
      <c r="H56" s="15">
        <v>0</v>
      </c>
      <c r="I56" s="22">
        <v>137.87</v>
      </c>
      <c r="J56" s="21">
        <f>SUM(8*0.4)</f>
        <v>3.2</v>
      </c>
      <c r="K56" s="17">
        <f t="shared" si="5"/>
        <v>3.2</v>
      </c>
      <c r="L56" s="16">
        <v>5</v>
      </c>
    </row>
    <row r="57" spans="1:12" ht="24.75" customHeight="1">
      <c r="A57" s="22">
        <v>14.22</v>
      </c>
      <c r="B57" s="12"/>
      <c r="C57" s="31" t="s">
        <v>89</v>
      </c>
      <c r="D57" s="14" t="s">
        <v>86</v>
      </c>
      <c r="E57" s="9" t="s">
        <v>87</v>
      </c>
      <c r="F57" s="15">
        <v>108</v>
      </c>
      <c r="G57" s="15" t="s">
        <v>57</v>
      </c>
      <c r="H57" s="44" t="s">
        <v>102</v>
      </c>
      <c r="I57" s="22"/>
      <c r="J57" s="21">
        <f t="shared" si="4"/>
        <v>0</v>
      </c>
      <c r="K57" s="17" t="s">
        <v>97</v>
      </c>
      <c r="L57" s="16"/>
    </row>
    <row r="58" spans="1:12" ht="24.75" customHeight="1">
      <c r="A58" s="22"/>
      <c r="B58" s="12"/>
      <c r="C58" s="13"/>
      <c r="D58" s="23"/>
      <c r="E58" s="9"/>
      <c r="F58" s="15"/>
      <c r="G58" s="15" t="s">
        <v>57</v>
      </c>
      <c r="H58" s="15"/>
      <c r="I58" s="22"/>
      <c r="J58" s="21">
        <f t="shared" si="4"/>
        <v>0</v>
      </c>
      <c r="K58" s="17">
        <f t="shared" si="5"/>
        <v>0</v>
      </c>
      <c r="L58" s="16"/>
    </row>
    <row r="59" spans="1:12" ht="24.75" customHeight="1">
      <c r="A59" s="22"/>
      <c r="B59" s="12"/>
      <c r="C59" s="13"/>
      <c r="D59" s="14"/>
      <c r="E59" s="9"/>
      <c r="F59" s="15"/>
      <c r="G59" s="15" t="s">
        <v>57</v>
      </c>
      <c r="H59" s="15"/>
      <c r="I59" s="22"/>
      <c r="J59" s="21">
        <f t="shared" si="4"/>
        <v>0</v>
      </c>
      <c r="K59" s="17">
        <f t="shared" si="5"/>
        <v>0</v>
      </c>
      <c r="L59" s="16"/>
    </row>
    <row r="60" spans="1:12" ht="24.75" customHeight="1">
      <c r="A60" s="22"/>
      <c r="B60" s="12"/>
      <c r="C60" s="13"/>
      <c r="D60" s="14"/>
      <c r="E60" s="9"/>
      <c r="F60" s="15"/>
      <c r="G60" s="15" t="s">
        <v>57</v>
      </c>
      <c r="H60" s="15"/>
      <c r="I60" s="22"/>
      <c r="J60" s="21">
        <f t="shared" si="4"/>
        <v>0</v>
      </c>
      <c r="K60" s="17">
        <f t="shared" si="5"/>
        <v>0</v>
      </c>
      <c r="L60" s="16"/>
    </row>
    <row r="61" spans="1:12" ht="24.75" customHeight="1">
      <c r="A61" s="22"/>
      <c r="B61" s="24"/>
      <c r="C61" s="13"/>
      <c r="D61" s="14"/>
      <c r="E61" s="9"/>
      <c r="F61" s="15"/>
      <c r="G61" s="15" t="s">
        <v>57</v>
      </c>
      <c r="H61" s="15"/>
      <c r="I61" s="22"/>
      <c r="J61" s="21">
        <f t="shared" si="4"/>
        <v>0</v>
      </c>
      <c r="K61" s="17">
        <f t="shared" si="5"/>
        <v>0</v>
      </c>
      <c r="L61" s="16"/>
    </row>
    <row r="62" spans="1:12" ht="24.75" customHeight="1">
      <c r="A62" s="22"/>
      <c r="B62" s="24"/>
      <c r="C62" s="32" t="s">
        <v>25</v>
      </c>
      <c r="D62" s="25" t="s">
        <v>26</v>
      </c>
      <c r="E62" s="26"/>
      <c r="F62" s="33"/>
      <c r="G62" s="15"/>
      <c r="H62" s="15"/>
      <c r="I62" s="22"/>
      <c r="J62" s="21"/>
      <c r="K62" s="17"/>
      <c r="L62" s="16"/>
    </row>
    <row r="63" spans="1:12" ht="24.75" customHeight="1">
      <c r="A63" s="22"/>
      <c r="B63" s="35"/>
      <c r="C63" s="36"/>
      <c r="D63" s="37"/>
      <c r="E63" s="38"/>
      <c r="F63" s="39"/>
      <c r="G63" s="15"/>
      <c r="H63" s="15"/>
      <c r="I63" s="22"/>
      <c r="J63" s="21"/>
      <c r="K63" s="17"/>
      <c r="L63" s="16"/>
    </row>
  </sheetData>
  <sheetProtection/>
  <printOptions/>
  <pageMargins left="0.7874015748031497" right="0.3937007874015748" top="0.1968503937007874" bottom="0" header="0.5118110236220472" footer="0.5118110236220472"/>
  <pageSetup horizontalDpi="360" verticalDpi="360" orientation="landscape" paperSize="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Elaine Lovell</cp:lastModifiedBy>
  <cp:lastPrinted>2023-11-05T09:10:11Z</cp:lastPrinted>
  <dcterms:created xsi:type="dcterms:W3CDTF">2000-06-03T11:33:41Z</dcterms:created>
  <dcterms:modified xsi:type="dcterms:W3CDTF">2023-11-11T17:40:35Z</dcterms:modified>
  <cp:category/>
  <cp:version/>
  <cp:contentType/>
  <cp:contentStatus/>
</cp:coreProperties>
</file>