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397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<sst xmlns="http://schemas.openxmlformats.org/spreadsheetml/2006/main" count="223" uniqueCount="146">
  <si>
    <t>RIDER</t>
  </si>
  <si>
    <t>Place</t>
  </si>
  <si>
    <t>CLASS:</t>
  </si>
  <si>
    <t>No</t>
  </si>
  <si>
    <t>WHITE HOUSE FARM Equestrian</t>
  </si>
  <si>
    <t>Jumping Penalties</t>
  </si>
  <si>
    <t>Time Taken</t>
  </si>
  <si>
    <t>Time Penalties</t>
  </si>
  <si>
    <t>TOTAL</t>
  </si>
  <si>
    <t>HORSE/PONY</t>
  </si>
  <si>
    <t>Optimum Time:</t>
  </si>
  <si>
    <t>Time</t>
  </si>
  <si>
    <t>Section</t>
  </si>
  <si>
    <t>Claire</t>
  </si>
  <si>
    <t>Ibbertson</t>
  </si>
  <si>
    <t xml:space="preserve">  70cm Pairs</t>
  </si>
  <si>
    <t>Williams</t>
  </si>
  <si>
    <t>Polka Princess</t>
  </si>
  <si>
    <t>Snr</t>
  </si>
  <si>
    <t>Horse Shaped Cow/ Pablo</t>
  </si>
  <si>
    <t>Lola/ Maisie</t>
  </si>
  <si>
    <t>Wood/ Whatton</t>
  </si>
  <si>
    <t>Change to Individuals</t>
  </si>
  <si>
    <t>Babylon Harmony</t>
  </si>
  <si>
    <t>Julie</t>
  </si>
  <si>
    <t>Peacock</t>
  </si>
  <si>
    <t>Smith</t>
  </si>
  <si>
    <t>Charlie</t>
  </si>
  <si>
    <t>Georgia</t>
  </si>
  <si>
    <t>Laura</t>
  </si>
  <si>
    <t>Mr T</t>
  </si>
  <si>
    <t>Mia</t>
  </si>
  <si>
    <t>Ross</t>
  </si>
  <si>
    <t>Leo</t>
  </si>
  <si>
    <t>Tom</t>
  </si>
  <si>
    <t>Wadeson</t>
  </si>
  <si>
    <t>Beth</t>
  </si>
  <si>
    <t>Lane</t>
  </si>
  <si>
    <t>Course Change</t>
  </si>
  <si>
    <t>to 80cm</t>
  </si>
  <si>
    <t>Hunter Trial - Sunday 29th October 2023</t>
  </si>
  <si>
    <t>Cregeau Archie</t>
  </si>
  <si>
    <t>Lexi</t>
  </si>
  <si>
    <t>Caudwell</t>
  </si>
  <si>
    <t>Polka Princess / Milo</t>
  </si>
  <si>
    <t>Laura / Naomi</t>
  </si>
  <si>
    <t>Ibbertson / Tyler</t>
  </si>
  <si>
    <t>Ella May / Red Shanghai</t>
  </si>
  <si>
    <t>Lisa /  Eve</t>
  </si>
  <si>
    <t>Morris-Fowler / Harrison</t>
  </si>
  <si>
    <t>Home Girl / Morse</t>
  </si>
  <si>
    <t>Christine / Gemma</t>
  </si>
  <si>
    <t>Miles / Pearce</t>
  </si>
  <si>
    <t>Grand Classique / Owen A Million</t>
  </si>
  <si>
    <t>Emma / Jac</t>
  </si>
  <si>
    <t>Message / Sutherland</t>
  </si>
  <si>
    <t>Farmer Flynn / Gemster</t>
  </si>
  <si>
    <t>Claire / Samantha</t>
  </si>
  <si>
    <t>Tunnard / Greenland</t>
  </si>
  <si>
    <t>Tsarinas Superstar /Kilkenny Tyson</t>
  </si>
  <si>
    <t>Jessica / Vicky</t>
  </si>
  <si>
    <t>Richie / Owen</t>
  </si>
  <si>
    <t>Cassie / Polly</t>
  </si>
  <si>
    <t>Beth / Tehya</t>
  </si>
  <si>
    <t>Lane / Webb</t>
  </si>
  <si>
    <t>Wild Oskar / Murphy</t>
  </si>
  <si>
    <t>Donna / Emma</t>
  </si>
  <si>
    <t>Barlow / Fearn</t>
  </si>
  <si>
    <t>Jasper / Jimmy</t>
  </si>
  <si>
    <t>Linsay / Paige</t>
  </si>
  <si>
    <t>Rouston-Turner</t>
  </si>
  <si>
    <t xml:space="preserve">  70cm Individuals (Jnr)</t>
  </si>
  <si>
    <t xml:space="preserve">  70cm Individuals (Snr)</t>
  </si>
  <si>
    <t>Jess</t>
  </si>
  <si>
    <t>Abell</t>
  </si>
  <si>
    <t>Lottie</t>
  </si>
  <si>
    <t>Godridge</t>
  </si>
  <si>
    <t>Violet</t>
  </si>
  <si>
    <t>Saxelby</t>
  </si>
  <si>
    <t>Maise</t>
  </si>
  <si>
    <t>Whatton</t>
  </si>
  <si>
    <t>Evie</t>
  </si>
  <si>
    <t>Olivia Mae</t>
  </si>
  <si>
    <t>Witham</t>
  </si>
  <si>
    <t>Mambo</t>
  </si>
  <si>
    <t>Pablo</t>
  </si>
  <si>
    <t>Mucho Talento</t>
  </si>
  <si>
    <t>Bonni</t>
  </si>
  <si>
    <t>Darcie</t>
  </si>
  <si>
    <t>Leaning</t>
  </si>
  <si>
    <t>Dapples</t>
  </si>
  <si>
    <t>Jimmy</t>
  </si>
  <si>
    <t>Rommano Top Spot</t>
  </si>
  <si>
    <t>Lynbrie Lady Jane</t>
  </si>
  <si>
    <t>Royston</t>
  </si>
  <si>
    <t>Grace</t>
  </si>
  <si>
    <t>Johnson</t>
  </si>
  <si>
    <t>Sienna</t>
  </si>
  <si>
    <t>Denman</t>
  </si>
  <si>
    <t>Cassie</t>
  </si>
  <si>
    <t>Cappagh Lad</t>
  </si>
  <si>
    <t>Ranyard</t>
  </si>
  <si>
    <t>Gwynfaes Cynan Wledig</t>
  </si>
  <si>
    <t>Catherine</t>
  </si>
  <si>
    <t>Hudson</t>
  </si>
  <si>
    <t>Indi</t>
  </si>
  <si>
    <t>Nicola</t>
  </si>
  <si>
    <t>Eason</t>
  </si>
  <si>
    <t>Milo</t>
  </si>
  <si>
    <t>Naomi</t>
  </si>
  <si>
    <t>Tyler</t>
  </si>
  <si>
    <t>Burlington Bertie</t>
  </si>
  <si>
    <t>Donna</t>
  </si>
  <si>
    <t>Galligan</t>
  </si>
  <si>
    <t>Kinnagh Pet</t>
  </si>
  <si>
    <t>Isabel</t>
  </si>
  <si>
    <t>Curtis</t>
  </si>
  <si>
    <t>Georgie</t>
  </si>
  <si>
    <t>Cocking</t>
  </si>
  <si>
    <t>Star VII known as Mr Cobby</t>
  </si>
  <si>
    <t>Needle</t>
  </si>
  <si>
    <t>Diamond R Pearl</t>
  </si>
  <si>
    <t>Grange Annako</t>
  </si>
  <si>
    <t>Harriet</t>
  </si>
  <si>
    <t>Langaller Northern Lights</t>
  </si>
  <si>
    <t>Clare</t>
  </si>
  <si>
    <t>Wheat</t>
  </si>
  <si>
    <t>Tiptoe Midnight Blues</t>
  </si>
  <si>
    <t>Caroline</t>
  </si>
  <si>
    <t>Newall</t>
  </si>
  <si>
    <t>620 mtrs @ 400 mpm (93 secs)</t>
  </si>
  <si>
    <t>w/d</t>
  </si>
  <si>
    <t>-</t>
  </si>
  <si>
    <t>E</t>
  </si>
  <si>
    <t>ns</t>
  </si>
  <si>
    <t>wd</t>
  </si>
  <si>
    <t>2 Q</t>
  </si>
  <si>
    <t>1 Q</t>
  </si>
  <si>
    <t>3 Q</t>
  </si>
  <si>
    <t>E                  missed 3</t>
  </si>
  <si>
    <t>E                  wrong 4</t>
  </si>
  <si>
    <t>E                  missed 9</t>
  </si>
  <si>
    <t>Beach 55</t>
  </si>
  <si>
    <t>Olivia</t>
  </si>
  <si>
    <t>Fox</t>
  </si>
  <si>
    <t>MCLC Condies Boy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</si>
</sst>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0.0"/>
  </numFmts>
  <fonts count="43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166" fontId="5" fillId="0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/>
    </xf>
    <xf numFmtId="166" fontId="25" fillId="33" borderId="10" xfId="0" applyNumberFormat="1" applyFont="1" applyFill="1" applyBorder="1" applyAlignment="1">
      <alignment horizontal="center" vertical="center"/>
    </xf>
    <xf numFmtId="166" fontId="25" fillId="0" borderId="10" xfId="57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3.7109375" style="0" customWidth="1"/>
    <col min="4" max="4" width="14.28125" style="0" customWidth="1"/>
    <col min="5" max="5" width="18.00390625" style="0" customWidth="1"/>
    <col min="6" max="6" width="6.57421875" style="0" customWidth="1"/>
    <col min="7" max="7" width="7.7109375" style="0" customWidth="1"/>
    <col min="8" max="8" width="10.140625" style="0" customWidth="1"/>
    <col min="9" max="9" width="9.28125" style="0" customWidth="1"/>
    <col min="10" max="10" width="10.28125" style="0" customWidth="1"/>
    <col min="11" max="11" width="12.7109375" style="0" customWidth="1"/>
    <col min="12" max="12" width="11.140625" style="0" customWidth="1"/>
  </cols>
  <sheetData>
    <row r="1" spans="1:12" ht="22.5" customHeight="1">
      <c r="A1" s="1" t="s">
        <v>4</v>
      </c>
      <c r="B1" s="2"/>
      <c r="C1" s="2"/>
      <c r="D1" s="2"/>
      <c r="E1" s="2"/>
      <c r="F1" s="3"/>
      <c r="G1" s="3"/>
      <c r="H1" s="3" t="s">
        <v>2</v>
      </c>
      <c r="I1" s="4" t="s">
        <v>15</v>
      </c>
      <c r="J1" s="4"/>
      <c r="K1" s="2"/>
      <c r="L1" s="2"/>
    </row>
    <row r="2" spans="1:12" ht="19.5" customHeight="1">
      <c r="A2" s="4" t="s">
        <v>40</v>
      </c>
      <c r="B2" s="4"/>
      <c r="C2" s="4"/>
      <c r="D2" s="5"/>
      <c r="E2" s="6"/>
      <c r="F2" s="3"/>
      <c r="G2" s="3"/>
      <c r="H2" s="19" t="s">
        <v>10</v>
      </c>
      <c r="I2" s="4" t="s">
        <v>130</v>
      </c>
      <c r="J2" s="4"/>
      <c r="K2" s="2"/>
      <c r="L2" s="3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7" t="s">
        <v>11</v>
      </c>
      <c r="B4" s="8"/>
      <c r="C4" s="9" t="s">
        <v>9</v>
      </c>
      <c r="D4" s="10" t="s">
        <v>0</v>
      </c>
      <c r="E4" s="9"/>
      <c r="F4" s="11" t="s">
        <v>3</v>
      </c>
      <c r="G4" s="20" t="s">
        <v>12</v>
      </c>
      <c r="H4" s="21" t="s">
        <v>5</v>
      </c>
      <c r="I4" s="21" t="s">
        <v>6</v>
      </c>
      <c r="J4" s="21" t="s">
        <v>7</v>
      </c>
      <c r="K4" s="7" t="s">
        <v>8</v>
      </c>
      <c r="L4" s="7" t="s">
        <v>1</v>
      </c>
    </row>
    <row r="5" spans="1:12" ht="30" customHeight="1">
      <c r="A5" s="23">
        <v>10.3</v>
      </c>
      <c r="B5" s="8"/>
      <c r="C5" s="29" t="s">
        <v>19</v>
      </c>
      <c r="D5" s="32" t="s">
        <v>20</v>
      </c>
      <c r="E5" s="29" t="s">
        <v>21</v>
      </c>
      <c r="F5" s="11">
        <v>31</v>
      </c>
      <c r="G5" s="20"/>
      <c r="H5" s="15">
        <v>25</v>
      </c>
      <c r="I5" s="21">
        <v>108.07</v>
      </c>
      <c r="J5" s="22">
        <f>SUM(16*0.4)</f>
        <v>6.4</v>
      </c>
      <c r="K5" s="18">
        <f>SUM(H5+J5)</f>
        <v>31.4</v>
      </c>
      <c r="L5" s="7">
        <v>6</v>
      </c>
    </row>
    <row r="6" spans="1:12" ht="30" customHeight="1">
      <c r="A6" s="7">
        <v>10.34</v>
      </c>
      <c r="B6" s="12"/>
      <c r="C6" s="29" t="s">
        <v>47</v>
      </c>
      <c r="D6" s="32" t="s">
        <v>48</v>
      </c>
      <c r="E6" s="29" t="s">
        <v>49</v>
      </c>
      <c r="F6" s="15">
        <v>32</v>
      </c>
      <c r="G6" s="15"/>
      <c r="H6" s="15">
        <v>0</v>
      </c>
      <c r="I6" s="23">
        <v>114.16</v>
      </c>
      <c r="J6" s="22">
        <f>SUM(22*0.4)</f>
        <v>8.8</v>
      </c>
      <c r="K6" s="18">
        <f aca="true" t="shared" si="0" ref="K6:K18">SUM(H6+J6)</f>
        <v>8.8</v>
      </c>
      <c r="L6" s="7">
        <v>4</v>
      </c>
    </row>
    <row r="7" spans="1:12" ht="30" customHeight="1">
      <c r="A7" s="23">
        <v>10.38</v>
      </c>
      <c r="B7" s="25"/>
      <c r="C7" s="29" t="s">
        <v>50</v>
      </c>
      <c r="D7" s="32" t="s">
        <v>51</v>
      </c>
      <c r="E7" s="29" t="s">
        <v>52</v>
      </c>
      <c r="F7" s="15">
        <v>33</v>
      </c>
      <c r="G7" s="15"/>
      <c r="H7" s="15" t="s">
        <v>133</v>
      </c>
      <c r="I7" s="23">
        <v>118.59</v>
      </c>
      <c r="J7" s="22">
        <f>SUM(26*0.4)</f>
        <v>10.4</v>
      </c>
      <c r="K7" s="18" t="s">
        <v>133</v>
      </c>
      <c r="L7" s="7"/>
    </row>
    <row r="8" spans="1:12" ht="30" customHeight="1">
      <c r="A8" s="23">
        <v>10.42</v>
      </c>
      <c r="B8" s="12"/>
      <c r="C8" s="29" t="s">
        <v>53</v>
      </c>
      <c r="D8" s="32" t="s">
        <v>54</v>
      </c>
      <c r="E8" s="29" t="s">
        <v>55</v>
      </c>
      <c r="F8" s="15">
        <v>34</v>
      </c>
      <c r="G8" s="15"/>
      <c r="H8" s="15">
        <v>5</v>
      </c>
      <c r="I8" s="23">
        <v>98.5</v>
      </c>
      <c r="J8" s="22">
        <f>SUM(6*0.4)</f>
        <v>2.4000000000000004</v>
      </c>
      <c r="K8" s="18">
        <f t="shared" si="0"/>
        <v>7.4</v>
      </c>
      <c r="L8" s="7">
        <v>2</v>
      </c>
    </row>
    <row r="9" spans="1:12" ht="30" customHeight="1">
      <c r="A9" s="23">
        <v>10.46</v>
      </c>
      <c r="B9" s="25"/>
      <c r="C9" s="29" t="s">
        <v>56</v>
      </c>
      <c r="D9" s="32" t="s">
        <v>57</v>
      </c>
      <c r="E9" s="29" t="s">
        <v>58</v>
      </c>
      <c r="F9" s="15">
        <v>35</v>
      </c>
      <c r="G9" s="15"/>
      <c r="H9" s="15" t="s">
        <v>131</v>
      </c>
      <c r="I9" s="23"/>
      <c r="J9" s="22">
        <f>SUM(0*0.4)</f>
        <v>0</v>
      </c>
      <c r="K9" s="18" t="s">
        <v>132</v>
      </c>
      <c r="L9" s="7"/>
    </row>
    <row r="10" spans="1:12" ht="30" customHeight="1">
      <c r="A10" s="23">
        <v>10.5</v>
      </c>
      <c r="B10" s="12"/>
      <c r="C10" s="29" t="s">
        <v>59</v>
      </c>
      <c r="D10" s="32" t="s">
        <v>60</v>
      </c>
      <c r="E10" s="29" t="s">
        <v>61</v>
      </c>
      <c r="F10" s="15">
        <v>36</v>
      </c>
      <c r="G10" s="15"/>
      <c r="H10" s="15">
        <v>5</v>
      </c>
      <c r="I10" s="23">
        <v>100.28</v>
      </c>
      <c r="J10" s="22">
        <f>SUM(8*0.4)</f>
        <v>3.2</v>
      </c>
      <c r="K10" s="18">
        <f t="shared" si="0"/>
        <v>8.2</v>
      </c>
      <c r="L10" s="7">
        <v>3</v>
      </c>
    </row>
    <row r="11" spans="1:12" ht="30" customHeight="1">
      <c r="A11" s="23">
        <v>10.54</v>
      </c>
      <c r="B11" s="12"/>
      <c r="C11" s="29" t="s">
        <v>65</v>
      </c>
      <c r="D11" s="32" t="s">
        <v>66</v>
      </c>
      <c r="E11" s="29" t="s">
        <v>67</v>
      </c>
      <c r="F11" s="15">
        <v>37</v>
      </c>
      <c r="G11" s="15"/>
      <c r="H11" s="15">
        <v>20</v>
      </c>
      <c r="I11" s="23">
        <v>109.12</v>
      </c>
      <c r="J11" s="22">
        <f>SUM(17*0.4)</f>
        <v>6.800000000000001</v>
      </c>
      <c r="K11" s="18">
        <f t="shared" si="0"/>
        <v>26.8</v>
      </c>
      <c r="L11" s="7">
        <v>5</v>
      </c>
    </row>
    <row r="12" spans="1:12" ht="30" customHeight="1">
      <c r="A12" s="23">
        <v>10.58</v>
      </c>
      <c r="B12" s="25"/>
      <c r="C12" s="29" t="s">
        <v>68</v>
      </c>
      <c r="D12" s="32" t="s">
        <v>69</v>
      </c>
      <c r="E12" s="29" t="s">
        <v>70</v>
      </c>
      <c r="F12" s="15">
        <v>38</v>
      </c>
      <c r="G12" s="15"/>
      <c r="H12" s="15">
        <v>0</v>
      </c>
      <c r="I12" s="23">
        <v>101.75</v>
      </c>
      <c r="J12" s="22">
        <f>SUM(9*0.4)</f>
        <v>3.6</v>
      </c>
      <c r="K12" s="18">
        <f t="shared" si="0"/>
        <v>3.6</v>
      </c>
      <c r="L12" s="7">
        <v>1</v>
      </c>
    </row>
    <row r="13" spans="1:12" ht="30" customHeight="1">
      <c r="A13" s="23">
        <v>11.02</v>
      </c>
      <c r="B13" s="25"/>
      <c r="C13" s="29" t="s">
        <v>44</v>
      </c>
      <c r="D13" s="32" t="s">
        <v>45</v>
      </c>
      <c r="E13" s="29" t="s">
        <v>46</v>
      </c>
      <c r="F13" s="15">
        <v>39</v>
      </c>
      <c r="G13" s="15"/>
      <c r="H13" s="15" t="s">
        <v>133</v>
      </c>
      <c r="I13" s="23">
        <v>170.87</v>
      </c>
      <c r="J13" s="22">
        <f>SUM(78*0.4)</f>
        <v>31.200000000000003</v>
      </c>
      <c r="K13" s="18" t="s">
        <v>133</v>
      </c>
      <c r="L13" s="7"/>
    </row>
    <row r="14" spans="1:12" ht="30" customHeight="1">
      <c r="A14" s="23">
        <v>11.06</v>
      </c>
      <c r="B14" s="25"/>
      <c r="C14" s="29" t="s">
        <v>62</v>
      </c>
      <c r="D14" s="32" t="s">
        <v>63</v>
      </c>
      <c r="E14" s="29" t="s">
        <v>64</v>
      </c>
      <c r="F14" s="15">
        <v>40</v>
      </c>
      <c r="G14" s="15"/>
      <c r="H14" s="15">
        <v>40</v>
      </c>
      <c r="I14" s="23">
        <v>143.6</v>
      </c>
      <c r="J14" s="22">
        <f>SUM(51*0.4)</f>
        <v>20.400000000000002</v>
      </c>
      <c r="K14" s="18">
        <f t="shared" si="0"/>
        <v>60.400000000000006</v>
      </c>
      <c r="L14" s="7"/>
    </row>
    <row r="15" spans="1:12" ht="30" customHeight="1">
      <c r="A15" s="23"/>
      <c r="B15" s="25"/>
      <c r="C15" s="29"/>
      <c r="D15" s="32"/>
      <c r="E15" s="29"/>
      <c r="F15" s="15"/>
      <c r="G15" s="15"/>
      <c r="H15" s="15"/>
      <c r="I15" s="23"/>
      <c r="J15" s="22"/>
      <c r="K15" s="18"/>
      <c r="L15" s="7"/>
    </row>
    <row r="16" spans="1:12" ht="30" customHeight="1">
      <c r="A16" s="23"/>
      <c r="B16" s="25"/>
      <c r="C16" s="31" t="s">
        <v>22</v>
      </c>
      <c r="D16" s="34"/>
      <c r="E16" s="31"/>
      <c r="F16" s="15"/>
      <c r="G16" s="15"/>
      <c r="H16" s="15"/>
      <c r="I16" s="23"/>
      <c r="J16" s="22"/>
      <c r="K16" s="18"/>
      <c r="L16" s="7"/>
    </row>
    <row r="17" spans="1:12" ht="30" customHeight="1">
      <c r="A17" s="23"/>
      <c r="B17" s="12"/>
      <c r="C17" s="29"/>
      <c r="D17" s="32"/>
      <c r="E17" s="30"/>
      <c r="F17" s="15"/>
      <c r="G17" s="15"/>
      <c r="H17" s="15"/>
      <c r="I17" s="23"/>
      <c r="J17" s="22"/>
      <c r="K17" s="18"/>
      <c r="L17" s="7"/>
    </row>
    <row r="18" spans="1:12" ht="30" customHeight="1">
      <c r="A18" s="23"/>
      <c r="B18" s="12"/>
      <c r="C18" s="29"/>
      <c r="D18" s="32"/>
      <c r="E18" s="30"/>
      <c r="F18" s="15"/>
      <c r="G18" s="15"/>
      <c r="H18" s="15"/>
      <c r="I18" s="23"/>
      <c r="J18" s="22"/>
      <c r="K18" s="18"/>
      <c r="L18" s="7"/>
    </row>
    <row r="19" spans="1:12" ht="30" customHeight="1">
      <c r="A19" s="23"/>
      <c r="B19" s="12"/>
      <c r="C19" s="29"/>
      <c r="D19" s="32"/>
      <c r="E19" s="30"/>
      <c r="F19" s="15"/>
      <c r="G19" s="15"/>
      <c r="H19" s="15"/>
      <c r="I19" s="23"/>
      <c r="J19" s="22"/>
      <c r="K19" s="18"/>
      <c r="L19" s="16"/>
    </row>
    <row r="20" spans="1:12" ht="30" customHeight="1">
      <c r="A20" s="23"/>
      <c r="B20" s="12"/>
      <c r="C20" s="29"/>
      <c r="D20" s="32"/>
      <c r="E20" s="30"/>
      <c r="F20" s="15"/>
      <c r="G20" s="15"/>
      <c r="H20" s="15"/>
      <c r="I20" s="23"/>
      <c r="J20" s="22"/>
      <c r="K20" s="18"/>
      <c r="L20" s="16"/>
    </row>
    <row r="21" spans="1:12" ht="30" customHeight="1">
      <c r="A21" s="23"/>
      <c r="B21" s="12"/>
      <c r="C21" s="29"/>
      <c r="D21" s="32"/>
      <c r="E21" s="30"/>
      <c r="F21" s="15"/>
      <c r="G21" s="15"/>
      <c r="H21" s="15"/>
      <c r="I21" s="23"/>
      <c r="J21" s="22"/>
      <c r="K21" s="18"/>
      <c r="L21" s="16"/>
    </row>
    <row r="22" spans="1:12" ht="24.75" customHeight="1">
      <c r="A22" s="1" t="s">
        <v>4</v>
      </c>
      <c r="B22" s="2"/>
      <c r="C22" s="2"/>
      <c r="D22" s="2"/>
      <c r="E22" s="2"/>
      <c r="F22" s="3"/>
      <c r="G22" s="3"/>
      <c r="H22" s="3" t="s">
        <v>2</v>
      </c>
      <c r="I22" s="4" t="s">
        <v>71</v>
      </c>
      <c r="J22" s="4"/>
      <c r="K22" s="2"/>
      <c r="L22" s="2"/>
    </row>
    <row r="23" spans="1:12" ht="24.75" customHeight="1">
      <c r="A23" s="4" t="s">
        <v>40</v>
      </c>
      <c r="B23" s="4"/>
      <c r="C23" s="4"/>
      <c r="D23" s="5"/>
      <c r="E23" s="6"/>
      <c r="F23" s="3"/>
      <c r="G23" s="3"/>
      <c r="H23" s="19" t="s">
        <v>10</v>
      </c>
      <c r="I23" s="4" t="s">
        <v>130</v>
      </c>
      <c r="J23" s="4"/>
      <c r="K23" s="2"/>
      <c r="L23" s="3"/>
    </row>
    <row r="24" spans="1:12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34.5" customHeight="1">
      <c r="A25" s="7" t="s">
        <v>11</v>
      </c>
      <c r="B25" s="8"/>
      <c r="C25" s="9" t="s">
        <v>9</v>
      </c>
      <c r="D25" s="10" t="s">
        <v>0</v>
      </c>
      <c r="E25" s="9"/>
      <c r="F25" s="11" t="s">
        <v>3</v>
      </c>
      <c r="G25" s="20" t="s">
        <v>12</v>
      </c>
      <c r="H25" s="21" t="s">
        <v>5</v>
      </c>
      <c r="I25" s="21" t="s">
        <v>6</v>
      </c>
      <c r="J25" s="21" t="s">
        <v>7</v>
      </c>
      <c r="K25" s="7" t="s">
        <v>8</v>
      </c>
      <c r="L25" s="7" t="s">
        <v>1</v>
      </c>
    </row>
    <row r="26" spans="1:12" ht="24.75" customHeight="1">
      <c r="A26" s="23">
        <v>11.16</v>
      </c>
      <c r="B26" s="12"/>
      <c r="C26" s="13" t="s">
        <v>84</v>
      </c>
      <c r="D26" s="14" t="s">
        <v>73</v>
      </c>
      <c r="E26" s="9" t="s">
        <v>74</v>
      </c>
      <c r="F26" s="15">
        <v>41</v>
      </c>
      <c r="G26" s="15"/>
      <c r="H26" s="15">
        <v>40</v>
      </c>
      <c r="I26" s="23">
        <v>116.97</v>
      </c>
      <c r="J26" s="22">
        <f>SUM(24*0.4)</f>
        <v>9.600000000000001</v>
      </c>
      <c r="K26" s="18">
        <f aca="true" t="shared" si="1" ref="K26:K35">SUM(H26+J26)</f>
        <v>49.6</v>
      </c>
      <c r="L26" s="16">
        <v>6</v>
      </c>
    </row>
    <row r="27" spans="1:12" ht="24.75" customHeight="1">
      <c r="A27" s="23">
        <v>11.19</v>
      </c>
      <c r="B27" s="12"/>
      <c r="C27" s="9" t="s">
        <v>41</v>
      </c>
      <c r="D27" s="17" t="s">
        <v>42</v>
      </c>
      <c r="E27" s="9" t="s">
        <v>43</v>
      </c>
      <c r="F27" s="15">
        <v>42</v>
      </c>
      <c r="G27" s="15"/>
      <c r="H27" s="15" t="s">
        <v>134</v>
      </c>
      <c r="I27" s="23"/>
      <c r="J27" s="22">
        <f aca="true" t="shared" si="2" ref="J26:J43">SUM(0*0.4)</f>
        <v>0</v>
      </c>
      <c r="K27" s="18" t="s">
        <v>132</v>
      </c>
      <c r="L27" s="16"/>
    </row>
    <row r="28" spans="1:12" ht="24.75" customHeight="1">
      <c r="A28" s="23">
        <v>11.22</v>
      </c>
      <c r="B28" s="12"/>
      <c r="C28" s="9" t="s">
        <v>87</v>
      </c>
      <c r="D28" s="14" t="s">
        <v>81</v>
      </c>
      <c r="E28" s="9" t="s">
        <v>16</v>
      </c>
      <c r="F28" s="15">
        <v>43</v>
      </c>
      <c r="G28" s="15"/>
      <c r="H28" s="15">
        <v>40</v>
      </c>
      <c r="I28" s="23">
        <v>133.31</v>
      </c>
      <c r="J28" s="22">
        <f>SUM(41*0.4)</f>
        <v>16.400000000000002</v>
      </c>
      <c r="K28" s="18">
        <f t="shared" si="1"/>
        <v>56.400000000000006</v>
      </c>
      <c r="L28" s="16"/>
    </row>
    <row r="29" spans="1:12" ht="24.75" customHeight="1">
      <c r="A29" s="23">
        <v>11.25</v>
      </c>
      <c r="B29" s="12"/>
      <c r="C29" s="13" t="s">
        <v>86</v>
      </c>
      <c r="D29" s="17" t="s">
        <v>75</v>
      </c>
      <c r="E29" s="9" t="s">
        <v>76</v>
      </c>
      <c r="F29" s="15">
        <v>44</v>
      </c>
      <c r="G29" s="15"/>
      <c r="H29" s="15" t="s">
        <v>135</v>
      </c>
      <c r="I29" s="23"/>
      <c r="J29" s="22">
        <f t="shared" si="2"/>
        <v>0</v>
      </c>
      <c r="K29" s="18" t="s">
        <v>132</v>
      </c>
      <c r="L29" s="16"/>
    </row>
    <row r="30" spans="1:12" ht="24.75" customHeight="1">
      <c r="A30" s="23">
        <v>11.25</v>
      </c>
      <c r="B30" s="25"/>
      <c r="C30" s="13" t="s">
        <v>90</v>
      </c>
      <c r="D30" s="14" t="s">
        <v>88</v>
      </c>
      <c r="E30" s="9" t="s">
        <v>89</v>
      </c>
      <c r="F30" s="15">
        <v>44</v>
      </c>
      <c r="G30" s="15"/>
      <c r="H30" s="15">
        <v>20</v>
      </c>
      <c r="I30" s="23">
        <v>107.28</v>
      </c>
      <c r="J30" s="22">
        <f>SUM(15*0.4)</f>
        <v>6</v>
      </c>
      <c r="K30" s="18">
        <f t="shared" si="1"/>
        <v>26</v>
      </c>
      <c r="L30" s="16">
        <v>5</v>
      </c>
    </row>
    <row r="31" spans="1:12" ht="24.75" customHeight="1">
      <c r="A31" s="23">
        <v>11.28</v>
      </c>
      <c r="B31" s="12"/>
      <c r="C31" s="9" t="s">
        <v>85</v>
      </c>
      <c r="D31" s="14" t="s">
        <v>79</v>
      </c>
      <c r="E31" s="9" t="s">
        <v>80</v>
      </c>
      <c r="F31" s="15">
        <v>45</v>
      </c>
      <c r="G31" s="15"/>
      <c r="H31" s="15">
        <v>80</v>
      </c>
      <c r="I31" s="23">
        <v>135.9</v>
      </c>
      <c r="J31" s="22">
        <f>SUM(43*0.4)</f>
        <v>17.2</v>
      </c>
      <c r="K31" s="18">
        <f t="shared" si="1"/>
        <v>97.2</v>
      </c>
      <c r="L31" s="16"/>
    </row>
    <row r="32" spans="1:12" ht="24.75" customHeight="1">
      <c r="A32" s="23">
        <v>11.31</v>
      </c>
      <c r="B32" s="12"/>
      <c r="C32" s="13" t="s">
        <v>91</v>
      </c>
      <c r="D32" s="17" t="s">
        <v>82</v>
      </c>
      <c r="E32" s="9" t="s">
        <v>83</v>
      </c>
      <c r="F32" s="15">
        <v>46</v>
      </c>
      <c r="G32" s="15"/>
      <c r="H32" s="15">
        <v>0</v>
      </c>
      <c r="I32" s="35">
        <v>91.94</v>
      </c>
      <c r="J32" s="36">
        <f t="shared" si="2"/>
        <v>0</v>
      </c>
      <c r="K32" s="37">
        <f t="shared" si="1"/>
        <v>0</v>
      </c>
      <c r="L32" s="38" t="s">
        <v>136</v>
      </c>
    </row>
    <row r="33" spans="1:12" ht="24.75" customHeight="1">
      <c r="A33" s="23">
        <v>11.34</v>
      </c>
      <c r="B33" s="12"/>
      <c r="C33" s="13" t="s">
        <v>30</v>
      </c>
      <c r="D33" s="17" t="s">
        <v>31</v>
      </c>
      <c r="E33" s="9" t="s">
        <v>32</v>
      </c>
      <c r="F33" s="15">
        <v>47</v>
      </c>
      <c r="G33" s="15"/>
      <c r="H33" s="15">
        <v>0</v>
      </c>
      <c r="I33" s="35">
        <v>92.94</v>
      </c>
      <c r="J33" s="36">
        <f t="shared" si="2"/>
        <v>0</v>
      </c>
      <c r="K33" s="37">
        <f t="shared" si="1"/>
        <v>0</v>
      </c>
      <c r="L33" s="38" t="s">
        <v>137</v>
      </c>
    </row>
    <row r="34" spans="1:12" ht="24.75" customHeight="1">
      <c r="A34" s="23">
        <v>11.37</v>
      </c>
      <c r="B34" s="12"/>
      <c r="C34" s="13" t="s">
        <v>93</v>
      </c>
      <c r="D34" s="17" t="s">
        <v>77</v>
      </c>
      <c r="E34" s="9" t="s">
        <v>78</v>
      </c>
      <c r="F34" s="15">
        <v>48</v>
      </c>
      <c r="G34" s="15"/>
      <c r="H34" s="15" t="s">
        <v>133</v>
      </c>
      <c r="I34" s="35"/>
      <c r="J34" s="36">
        <f t="shared" si="2"/>
        <v>0</v>
      </c>
      <c r="K34" s="37" t="s">
        <v>132</v>
      </c>
      <c r="L34" s="38"/>
    </row>
    <row r="35" spans="1:12" ht="24.75" customHeight="1">
      <c r="A35" s="23">
        <v>11.4</v>
      </c>
      <c r="B35" s="12"/>
      <c r="C35" s="9"/>
      <c r="D35" s="14"/>
      <c r="E35" s="9"/>
      <c r="F35" s="15"/>
      <c r="G35" s="15"/>
      <c r="H35" s="15"/>
      <c r="I35" s="35"/>
      <c r="J35" s="36">
        <f t="shared" si="2"/>
        <v>0</v>
      </c>
      <c r="K35" s="37">
        <f t="shared" si="1"/>
        <v>0</v>
      </c>
      <c r="L35" s="38"/>
    </row>
    <row r="36" spans="1:12" ht="24.75" customHeight="1">
      <c r="A36" s="23">
        <v>12.01</v>
      </c>
      <c r="B36" s="12"/>
      <c r="C36" s="9" t="s">
        <v>92</v>
      </c>
      <c r="D36" s="14" t="s">
        <v>73</v>
      </c>
      <c r="E36" s="9" t="s">
        <v>74</v>
      </c>
      <c r="F36" s="15">
        <v>49</v>
      </c>
      <c r="G36" s="15"/>
      <c r="H36" s="15">
        <v>0</v>
      </c>
      <c r="I36" s="35">
        <v>88.06</v>
      </c>
      <c r="J36" s="36">
        <f t="shared" si="2"/>
        <v>0</v>
      </c>
      <c r="K36" s="37">
        <f aca="true" t="shared" si="3" ref="K36:K43">SUM(H36+J36)</f>
        <v>0</v>
      </c>
      <c r="L36" s="38" t="s">
        <v>138</v>
      </c>
    </row>
    <row r="37" spans="1:12" ht="24.75" customHeight="1">
      <c r="A37" s="23"/>
      <c r="B37" s="12"/>
      <c r="C37" s="13"/>
      <c r="D37" s="17"/>
      <c r="E37" s="9"/>
      <c r="F37" s="15"/>
      <c r="G37" s="15"/>
      <c r="H37" s="15"/>
      <c r="I37" s="23"/>
      <c r="J37" s="22">
        <f t="shared" si="2"/>
        <v>0</v>
      </c>
      <c r="K37" s="18">
        <f t="shared" si="3"/>
        <v>0</v>
      </c>
      <c r="L37" s="16"/>
    </row>
    <row r="38" spans="1:12" ht="24.75" customHeight="1">
      <c r="A38" s="23"/>
      <c r="B38" s="12"/>
      <c r="C38" s="13"/>
      <c r="D38" s="17"/>
      <c r="E38" s="9"/>
      <c r="F38" s="15"/>
      <c r="G38" s="15"/>
      <c r="H38" s="15"/>
      <c r="I38" s="23"/>
      <c r="J38" s="22">
        <f t="shared" si="2"/>
        <v>0</v>
      </c>
      <c r="K38" s="18">
        <f t="shared" si="3"/>
        <v>0</v>
      </c>
      <c r="L38" s="16"/>
    </row>
    <row r="39" spans="1:12" ht="24.75" customHeight="1">
      <c r="A39" s="23"/>
      <c r="B39" s="12"/>
      <c r="C39" s="13"/>
      <c r="D39" s="17"/>
      <c r="E39" s="9"/>
      <c r="F39" s="15"/>
      <c r="G39" s="15"/>
      <c r="H39" s="15"/>
      <c r="I39" s="23"/>
      <c r="J39" s="22">
        <f t="shared" si="2"/>
        <v>0</v>
      </c>
      <c r="K39" s="18">
        <f t="shared" si="3"/>
        <v>0</v>
      </c>
      <c r="L39" s="16"/>
    </row>
    <row r="40" spans="1:12" ht="24.75" customHeight="1">
      <c r="A40" s="23"/>
      <c r="B40" s="12"/>
      <c r="C40" s="13"/>
      <c r="D40" s="17"/>
      <c r="E40" s="9"/>
      <c r="F40" s="15"/>
      <c r="G40" s="15"/>
      <c r="H40" s="15"/>
      <c r="I40" s="23"/>
      <c r="J40" s="22">
        <f t="shared" si="2"/>
        <v>0</v>
      </c>
      <c r="K40" s="18">
        <f t="shared" si="3"/>
        <v>0</v>
      </c>
      <c r="L40" s="16"/>
    </row>
    <row r="41" spans="1:12" ht="24.75" customHeight="1">
      <c r="A41" s="23"/>
      <c r="B41" s="12"/>
      <c r="C41" s="9"/>
      <c r="D41" s="17"/>
      <c r="E41" s="9"/>
      <c r="F41" s="15"/>
      <c r="G41" s="15"/>
      <c r="H41" s="15"/>
      <c r="I41" s="23"/>
      <c r="J41" s="22">
        <f t="shared" si="2"/>
        <v>0</v>
      </c>
      <c r="K41" s="18">
        <f t="shared" si="3"/>
        <v>0</v>
      </c>
      <c r="L41" s="16"/>
    </row>
    <row r="42" spans="1:12" ht="24.75" customHeight="1">
      <c r="A42" s="23"/>
      <c r="B42" s="12"/>
      <c r="C42" s="13"/>
      <c r="D42" s="17"/>
      <c r="E42" s="9"/>
      <c r="F42" s="15"/>
      <c r="G42" s="15"/>
      <c r="H42" s="15"/>
      <c r="I42" s="23"/>
      <c r="J42" s="22">
        <f t="shared" si="2"/>
        <v>0</v>
      </c>
      <c r="K42" s="18">
        <f t="shared" si="3"/>
        <v>0</v>
      </c>
      <c r="L42" s="16"/>
    </row>
    <row r="43" spans="1:12" ht="24.75" customHeight="1">
      <c r="A43" s="23"/>
      <c r="B43" s="12"/>
      <c r="C43" s="13"/>
      <c r="D43" s="17"/>
      <c r="E43" s="9"/>
      <c r="F43" s="15"/>
      <c r="G43" s="15"/>
      <c r="H43" s="15"/>
      <c r="I43" s="23"/>
      <c r="J43" s="22">
        <f t="shared" si="2"/>
        <v>0</v>
      </c>
      <c r="K43" s="18">
        <f t="shared" si="3"/>
        <v>0</v>
      </c>
      <c r="L43" s="16"/>
    </row>
    <row r="44" spans="1:12" ht="24.75" customHeight="1">
      <c r="A44" s="23"/>
      <c r="B44" s="25"/>
      <c r="C44" s="26"/>
      <c r="D44" s="27"/>
      <c r="E44" s="28"/>
      <c r="F44" s="33"/>
      <c r="G44" s="15"/>
      <c r="H44" s="15"/>
      <c r="I44" s="23"/>
      <c r="J44" s="22"/>
      <c r="K44" s="18"/>
      <c r="L44" s="16"/>
    </row>
    <row r="45" spans="1:12" ht="24.75" customHeight="1">
      <c r="A45" s="1" t="s">
        <v>4</v>
      </c>
      <c r="B45" s="2"/>
      <c r="C45" s="2"/>
      <c r="D45" s="2"/>
      <c r="E45" s="2"/>
      <c r="F45" s="3"/>
      <c r="G45" s="3"/>
      <c r="H45" s="3" t="s">
        <v>2</v>
      </c>
      <c r="I45" s="4" t="s">
        <v>72</v>
      </c>
      <c r="J45" s="4"/>
      <c r="K45" s="2"/>
      <c r="L45" s="2"/>
    </row>
    <row r="46" spans="1:12" ht="19.5" customHeight="1">
      <c r="A46" s="4" t="s">
        <v>40</v>
      </c>
      <c r="B46" s="4"/>
      <c r="C46" s="4"/>
      <c r="D46" s="5"/>
      <c r="E46" s="6"/>
      <c r="F46" s="3"/>
      <c r="G46" s="3"/>
      <c r="H46" s="19" t="s">
        <v>10</v>
      </c>
      <c r="I46" s="4" t="s">
        <v>130</v>
      </c>
      <c r="J46" s="4"/>
      <c r="K46" s="2"/>
      <c r="L46" s="3"/>
    </row>
    <row r="47" spans="1:12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24.75" customHeight="1">
      <c r="A48" s="7" t="s">
        <v>11</v>
      </c>
      <c r="B48" s="8"/>
      <c r="C48" s="9" t="s">
        <v>9</v>
      </c>
      <c r="D48" s="10" t="s">
        <v>0</v>
      </c>
      <c r="E48" s="9"/>
      <c r="F48" s="11" t="s">
        <v>3</v>
      </c>
      <c r="G48" s="20" t="s">
        <v>12</v>
      </c>
      <c r="H48" s="21" t="s">
        <v>5</v>
      </c>
      <c r="I48" s="21" t="s">
        <v>6</v>
      </c>
      <c r="J48" s="21" t="s">
        <v>7</v>
      </c>
      <c r="K48" s="7" t="s">
        <v>8</v>
      </c>
      <c r="L48" s="7" t="s">
        <v>1</v>
      </c>
    </row>
    <row r="49" spans="1:12" ht="24.75" customHeight="1">
      <c r="A49" s="23">
        <v>11.43</v>
      </c>
      <c r="B49" s="12"/>
      <c r="C49" s="13" t="s">
        <v>94</v>
      </c>
      <c r="D49" s="17" t="s">
        <v>95</v>
      </c>
      <c r="E49" s="9" t="s">
        <v>96</v>
      </c>
      <c r="F49" s="15">
        <v>51</v>
      </c>
      <c r="G49" s="15" t="s">
        <v>18</v>
      </c>
      <c r="H49" s="39" t="s">
        <v>139</v>
      </c>
      <c r="I49" s="23">
        <v>97.84</v>
      </c>
      <c r="J49" s="22">
        <f>SUM(5*0.4)</f>
        <v>2</v>
      </c>
      <c r="K49" s="18" t="s">
        <v>133</v>
      </c>
      <c r="L49" s="16"/>
    </row>
    <row r="50" spans="1:12" ht="24.75" customHeight="1">
      <c r="A50" s="23">
        <v>11.46</v>
      </c>
      <c r="B50" s="12"/>
      <c r="C50" s="13" t="s">
        <v>17</v>
      </c>
      <c r="D50" s="14" t="s">
        <v>29</v>
      </c>
      <c r="E50" s="9" t="s">
        <v>14</v>
      </c>
      <c r="F50" s="15">
        <v>52</v>
      </c>
      <c r="G50" s="15" t="s">
        <v>18</v>
      </c>
      <c r="H50" s="15">
        <v>0</v>
      </c>
      <c r="I50" s="23">
        <v>102</v>
      </c>
      <c r="J50" s="22">
        <f>SUM(9*0.4)</f>
        <v>3.6</v>
      </c>
      <c r="K50" s="18">
        <f aca="true" t="shared" si="4" ref="K49:K68">SUM(H50+J50)</f>
        <v>3.6</v>
      </c>
      <c r="L50" s="16">
        <v>6</v>
      </c>
    </row>
    <row r="51" spans="1:12" ht="24.75" customHeight="1">
      <c r="A51" s="23">
        <v>11.49</v>
      </c>
      <c r="B51" s="12"/>
      <c r="C51" s="13" t="s">
        <v>97</v>
      </c>
      <c r="D51" s="17" t="s">
        <v>28</v>
      </c>
      <c r="E51" s="9" t="s">
        <v>98</v>
      </c>
      <c r="F51" s="15">
        <v>53</v>
      </c>
      <c r="G51" s="15" t="s">
        <v>18</v>
      </c>
      <c r="H51" s="15" t="s">
        <v>134</v>
      </c>
      <c r="I51" s="23"/>
      <c r="J51" s="22">
        <f aca="true" t="shared" si="5" ref="J49:J68">SUM(0*0.4)</f>
        <v>0</v>
      </c>
      <c r="K51" s="18" t="s">
        <v>132</v>
      </c>
      <c r="L51" s="16"/>
    </row>
    <row r="52" spans="1:12" ht="24.75" customHeight="1">
      <c r="A52" s="23">
        <v>11.52</v>
      </c>
      <c r="B52" s="12"/>
      <c r="C52" s="13" t="s">
        <v>114</v>
      </c>
      <c r="D52" s="17" t="s">
        <v>115</v>
      </c>
      <c r="E52" s="9" t="s">
        <v>116</v>
      </c>
      <c r="F52" s="15">
        <v>54</v>
      </c>
      <c r="G52" s="15" t="s">
        <v>18</v>
      </c>
      <c r="H52" s="15">
        <v>0</v>
      </c>
      <c r="I52" s="23">
        <v>98.78</v>
      </c>
      <c r="J52" s="22">
        <f>SUM(6*0.4)</f>
        <v>2.4000000000000004</v>
      </c>
      <c r="K52" s="18">
        <f t="shared" si="4"/>
        <v>2.4000000000000004</v>
      </c>
      <c r="L52" s="16">
        <v>5</v>
      </c>
    </row>
    <row r="53" spans="1:12" ht="24.75" customHeight="1">
      <c r="A53" s="23">
        <v>11.55</v>
      </c>
      <c r="B53" s="12"/>
      <c r="C53" s="13" t="s">
        <v>102</v>
      </c>
      <c r="D53" s="17" t="s">
        <v>103</v>
      </c>
      <c r="E53" s="9" t="s">
        <v>104</v>
      </c>
      <c r="F53" s="15">
        <v>55</v>
      </c>
      <c r="G53" s="15" t="s">
        <v>18</v>
      </c>
      <c r="H53" s="15" t="s">
        <v>134</v>
      </c>
      <c r="I53" s="23"/>
      <c r="J53" s="22">
        <f t="shared" si="5"/>
        <v>0</v>
      </c>
      <c r="K53" s="18" t="s">
        <v>132</v>
      </c>
      <c r="L53" s="16"/>
    </row>
    <row r="54" spans="1:12" ht="24.75" customHeight="1">
      <c r="A54" s="23">
        <v>11.58</v>
      </c>
      <c r="B54" s="12"/>
      <c r="C54" s="13" t="s">
        <v>33</v>
      </c>
      <c r="D54" s="17" t="s">
        <v>34</v>
      </c>
      <c r="E54" s="9" t="s">
        <v>35</v>
      </c>
      <c r="F54" s="15">
        <v>56</v>
      </c>
      <c r="G54" s="15" t="s">
        <v>18</v>
      </c>
      <c r="H54" s="15">
        <v>45</v>
      </c>
      <c r="I54" s="23">
        <v>112.44</v>
      </c>
      <c r="J54" s="22">
        <f>SUM(20*0.4)</f>
        <v>8</v>
      </c>
      <c r="K54" s="18">
        <f t="shared" si="4"/>
        <v>53</v>
      </c>
      <c r="L54" s="16"/>
    </row>
    <row r="55" spans="1:12" ht="24.75" customHeight="1">
      <c r="A55" s="23">
        <v>12.04</v>
      </c>
      <c r="B55" s="25"/>
      <c r="C55" s="9" t="s">
        <v>23</v>
      </c>
      <c r="D55" s="14" t="s">
        <v>24</v>
      </c>
      <c r="E55" s="9" t="s">
        <v>25</v>
      </c>
      <c r="F55" s="15">
        <v>57</v>
      </c>
      <c r="G55" s="15" t="s">
        <v>18</v>
      </c>
      <c r="H55" s="39" t="s">
        <v>139</v>
      </c>
      <c r="I55" s="23">
        <v>120.03</v>
      </c>
      <c r="J55" s="22">
        <f>SUM(18*0.4)</f>
        <v>7.2</v>
      </c>
      <c r="K55" s="18" t="s">
        <v>133</v>
      </c>
      <c r="L55" s="16"/>
    </row>
    <row r="56" spans="1:12" ht="24.75" customHeight="1">
      <c r="A56" s="23">
        <v>12.07</v>
      </c>
      <c r="B56" s="12"/>
      <c r="C56" s="13" t="s">
        <v>119</v>
      </c>
      <c r="D56" s="14" t="s">
        <v>117</v>
      </c>
      <c r="E56" s="9" t="s">
        <v>118</v>
      </c>
      <c r="F56" s="15">
        <v>58</v>
      </c>
      <c r="G56" s="15" t="s">
        <v>18</v>
      </c>
      <c r="H56" s="15">
        <v>0</v>
      </c>
      <c r="I56" s="35">
        <v>92.25</v>
      </c>
      <c r="J56" s="36">
        <f t="shared" si="5"/>
        <v>0</v>
      </c>
      <c r="K56" s="37">
        <f t="shared" si="4"/>
        <v>0</v>
      </c>
      <c r="L56" s="38" t="s">
        <v>137</v>
      </c>
    </row>
    <row r="57" spans="1:12" ht="24.75" customHeight="1">
      <c r="A57" s="23">
        <v>12.1</v>
      </c>
      <c r="B57" s="12"/>
      <c r="C57" s="13" t="s">
        <v>121</v>
      </c>
      <c r="D57" s="14" t="s">
        <v>27</v>
      </c>
      <c r="E57" s="9" t="s">
        <v>120</v>
      </c>
      <c r="F57" s="15">
        <v>59</v>
      </c>
      <c r="G57" s="15" t="s">
        <v>18</v>
      </c>
      <c r="H57" s="39" t="s">
        <v>141</v>
      </c>
      <c r="I57" s="23">
        <v>101.94</v>
      </c>
      <c r="J57" s="22">
        <f>SUM(9*0.4)</f>
        <v>3.6</v>
      </c>
      <c r="K57" s="18" t="s">
        <v>133</v>
      </c>
      <c r="L57" s="16"/>
    </row>
    <row r="58" spans="1:12" ht="24.75" customHeight="1">
      <c r="A58" s="23">
        <v>12.13</v>
      </c>
      <c r="B58" s="12"/>
      <c r="C58" s="13" t="s">
        <v>100</v>
      </c>
      <c r="D58" s="17" t="s">
        <v>13</v>
      </c>
      <c r="E58" s="9" t="s">
        <v>101</v>
      </c>
      <c r="F58" s="15">
        <v>60</v>
      </c>
      <c r="G58" s="15" t="s">
        <v>18</v>
      </c>
      <c r="H58" s="15">
        <v>0</v>
      </c>
      <c r="I58" s="35">
        <v>91.19</v>
      </c>
      <c r="J58" s="36">
        <f t="shared" si="5"/>
        <v>0</v>
      </c>
      <c r="K58" s="37">
        <f t="shared" si="4"/>
        <v>0</v>
      </c>
      <c r="L58" s="38" t="s">
        <v>136</v>
      </c>
    </row>
    <row r="59" spans="1:12" ht="24.75" customHeight="1">
      <c r="A59" s="23">
        <v>12.16</v>
      </c>
      <c r="B59" s="12"/>
      <c r="C59" s="13" t="s">
        <v>142</v>
      </c>
      <c r="D59" s="17" t="s">
        <v>143</v>
      </c>
      <c r="E59" s="9" t="s">
        <v>144</v>
      </c>
      <c r="F59" s="15">
        <v>96</v>
      </c>
      <c r="G59" s="15" t="s">
        <v>18</v>
      </c>
      <c r="H59" s="15">
        <v>40</v>
      </c>
      <c r="I59" s="23">
        <v>135.32</v>
      </c>
      <c r="J59" s="22">
        <f>SUM(43*0.4)</f>
        <v>17.2</v>
      </c>
      <c r="K59" s="18">
        <f t="shared" si="4"/>
        <v>57.2</v>
      </c>
      <c r="L59" s="16"/>
    </row>
    <row r="60" spans="1:12" ht="24.75" customHeight="1">
      <c r="A60" s="23">
        <v>12.19</v>
      </c>
      <c r="B60" s="12"/>
      <c r="C60" s="13" t="s">
        <v>111</v>
      </c>
      <c r="D60" s="17" t="s">
        <v>112</v>
      </c>
      <c r="E60" s="9" t="s">
        <v>113</v>
      </c>
      <c r="F60" s="15">
        <v>61</v>
      </c>
      <c r="G60" s="15" t="s">
        <v>18</v>
      </c>
      <c r="H60" s="15" t="s">
        <v>134</v>
      </c>
      <c r="I60" s="23"/>
      <c r="J60" s="22">
        <f t="shared" si="5"/>
        <v>0</v>
      </c>
      <c r="K60" s="18" t="s">
        <v>132</v>
      </c>
      <c r="L60" s="16"/>
    </row>
    <row r="61" spans="1:12" ht="24.75" customHeight="1">
      <c r="A61" s="23">
        <v>12.22</v>
      </c>
      <c r="B61" s="25"/>
      <c r="C61" s="13" t="s">
        <v>122</v>
      </c>
      <c r="D61" s="14" t="s">
        <v>123</v>
      </c>
      <c r="E61" s="9" t="s">
        <v>26</v>
      </c>
      <c r="F61" s="15">
        <v>62</v>
      </c>
      <c r="G61" s="15" t="s">
        <v>18</v>
      </c>
      <c r="H61" s="15" t="s">
        <v>135</v>
      </c>
      <c r="I61" s="23"/>
      <c r="J61" s="22">
        <f t="shared" si="5"/>
        <v>0</v>
      </c>
      <c r="K61" s="18" t="s">
        <v>132</v>
      </c>
      <c r="L61" s="16"/>
    </row>
    <row r="62" spans="1:12" ht="24.75" customHeight="1">
      <c r="A62" s="23">
        <v>12.25</v>
      </c>
      <c r="B62" s="12"/>
      <c r="C62" s="9" t="s">
        <v>124</v>
      </c>
      <c r="D62" s="14" t="s">
        <v>125</v>
      </c>
      <c r="E62" s="9" t="s">
        <v>126</v>
      </c>
      <c r="F62" s="15">
        <v>63</v>
      </c>
      <c r="G62" s="15" t="s">
        <v>18</v>
      </c>
      <c r="H62" s="15" t="s">
        <v>133</v>
      </c>
      <c r="I62" s="23">
        <v>182.57</v>
      </c>
      <c r="J62" s="22">
        <f>SUM(90*0.4)</f>
        <v>36</v>
      </c>
      <c r="K62" s="18" t="s">
        <v>133</v>
      </c>
      <c r="L62" s="16"/>
    </row>
    <row r="63" spans="1:12" ht="24.75" customHeight="1">
      <c r="A63" s="23">
        <v>12.28</v>
      </c>
      <c r="B63" s="12"/>
      <c r="C63" s="13" t="s">
        <v>108</v>
      </c>
      <c r="D63" s="17" t="s">
        <v>109</v>
      </c>
      <c r="E63" s="9" t="s">
        <v>110</v>
      </c>
      <c r="F63" s="15">
        <v>64</v>
      </c>
      <c r="G63" s="15" t="s">
        <v>18</v>
      </c>
      <c r="H63" s="15">
        <v>20</v>
      </c>
      <c r="I63" s="23">
        <v>141.47</v>
      </c>
      <c r="J63" s="22">
        <f>SUM(49*0.4)</f>
        <v>19.6</v>
      </c>
      <c r="K63" s="18">
        <f t="shared" si="4"/>
        <v>39.6</v>
      </c>
      <c r="L63" s="16"/>
    </row>
    <row r="64" spans="1:12" ht="24.75" customHeight="1">
      <c r="A64" s="23">
        <v>12.31</v>
      </c>
      <c r="B64" s="12"/>
      <c r="C64" s="13" t="s">
        <v>127</v>
      </c>
      <c r="D64" s="14" t="s">
        <v>128</v>
      </c>
      <c r="E64" s="9" t="s">
        <v>129</v>
      </c>
      <c r="F64" s="15">
        <v>65</v>
      </c>
      <c r="G64" s="15" t="s">
        <v>18</v>
      </c>
      <c r="H64" s="15">
        <v>0</v>
      </c>
      <c r="I64" s="23">
        <v>98.6</v>
      </c>
      <c r="J64" s="22">
        <f>SUM(6*0.4)</f>
        <v>2.4000000000000004</v>
      </c>
      <c r="K64" s="18">
        <f t="shared" si="4"/>
        <v>2.4000000000000004</v>
      </c>
      <c r="L64" s="16">
        <v>4</v>
      </c>
    </row>
    <row r="65" spans="1:12" ht="24.75" customHeight="1">
      <c r="A65" s="23">
        <v>12.34</v>
      </c>
      <c r="B65" s="25"/>
      <c r="C65" s="13" t="s">
        <v>99</v>
      </c>
      <c r="D65" s="14" t="s">
        <v>36</v>
      </c>
      <c r="E65" s="9" t="s">
        <v>37</v>
      </c>
      <c r="F65" s="15">
        <v>66</v>
      </c>
      <c r="G65" s="15" t="s">
        <v>18</v>
      </c>
      <c r="H65" s="15">
        <v>0</v>
      </c>
      <c r="I65" s="35">
        <v>87.18</v>
      </c>
      <c r="J65" s="36">
        <f>SUM(1*0.4)</f>
        <v>0.4</v>
      </c>
      <c r="K65" s="37">
        <f t="shared" si="4"/>
        <v>0.4</v>
      </c>
      <c r="L65" s="38" t="s">
        <v>138</v>
      </c>
    </row>
    <row r="66" spans="1:12" ht="24.75" customHeight="1">
      <c r="A66" s="23">
        <v>12.37</v>
      </c>
      <c r="B66" s="12"/>
      <c r="C66" s="13" t="s">
        <v>105</v>
      </c>
      <c r="D66" s="17" t="s">
        <v>106</v>
      </c>
      <c r="E66" s="9" t="s">
        <v>107</v>
      </c>
      <c r="F66" s="15">
        <v>67</v>
      </c>
      <c r="G66" s="15" t="s">
        <v>18</v>
      </c>
      <c r="H66" s="39" t="s">
        <v>140</v>
      </c>
      <c r="I66" s="23">
        <v>91.5</v>
      </c>
      <c r="J66" s="22">
        <f t="shared" si="5"/>
        <v>0</v>
      </c>
      <c r="K66" s="18" t="s">
        <v>133</v>
      </c>
      <c r="L66" s="16"/>
    </row>
    <row r="67" spans="1:12" ht="24.75" customHeight="1">
      <c r="A67" s="23">
        <v>12.4</v>
      </c>
      <c r="B67" s="12"/>
      <c r="C67" s="13" t="s">
        <v>145</v>
      </c>
      <c r="D67" s="14" t="s">
        <v>143</v>
      </c>
      <c r="E67" s="9" t="s">
        <v>144</v>
      </c>
      <c r="F67" s="15">
        <v>108</v>
      </c>
      <c r="G67" s="15" t="s">
        <v>18</v>
      </c>
      <c r="H67" s="15">
        <v>5</v>
      </c>
      <c r="I67" s="23">
        <v>131.03</v>
      </c>
      <c r="J67" s="22">
        <f>SUM(39*0.4)</f>
        <v>15.600000000000001</v>
      </c>
      <c r="K67" s="18">
        <f t="shared" si="4"/>
        <v>20.6</v>
      </c>
      <c r="L67" s="16"/>
    </row>
    <row r="68" spans="1:12" ht="24.75" customHeight="1">
      <c r="A68" s="24"/>
      <c r="B68" s="12"/>
      <c r="C68" s="28" t="s">
        <v>38</v>
      </c>
      <c r="D68" s="27" t="s">
        <v>39</v>
      </c>
      <c r="E68" s="28"/>
      <c r="F68" s="15"/>
      <c r="G68" s="15"/>
      <c r="H68" s="15"/>
      <c r="I68" s="23"/>
      <c r="J68" s="22">
        <f t="shared" si="5"/>
        <v>0</v>
      </c>
      <c r="K68" s="18">
        <f t="shared" si="4"/>
        <v>0</v>
      </c>
      <c r="L68" s="16"/>
    </row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printOptions/>
  <pageMargins left="0.7874015748031497" right="0.3937007874015748" top="0.1968503937007874" bottom="0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2023-10-29T02:48:22Z</cp:lastPrinted>
  <dcterms:created xsi:type="dcterms:W3CDTF">2000-06-03T11:33:41Z</dcterms:created>
  <dcterms:modified xsi:type="dcterms:W3CDTF">2023-11-05T08:54:30Z</dcterms:modified>
  <cp:category/>
  <cp:version/>
  <cp:contentType/>
  <cp:contentStatus/>
</cp:coreProperties>
</file>